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ater &amp; Wells\Registered Wells\Reporting\TBNRD Reporting\"/>
    </mc:Choice>
  </mc:AlternateContent>
  <xr:revisionPtr revIDLastSave="0" documentId="13_ncr:1_{C79F4798-2D07-4F21-BE99-BDEA079BFD5D}" xr6:coauthVersionLast="47" xr6:coauthVersionMax="47" xr10:uidLastSave="{00000000-0000-0000-0000-000000000000}"/>
  <bookViews>
    <workbookView xWindow="-840" yWindow="1245" windowWidth="23040" windowHeight="13875" tabRatio="734" xr2:uid="{00000000-000D-0000-FFFF-FFFF00000000}"/>
  </bookViews>
  <sheets>
    <sheet name="Rep Summary" sheetId="16" r:id="rId1"/>
    <sheet name="Platte Summary" sheetId="17" r:id="rId2"/>
    <sheet name="LB Summary" sheetId="18" r:id="rId3"/>
    <sheet name="CIA_Acreft" sheetId="23" r:id="rId4"/>
  </sheets>
  <definedNames>
    <definedName name="_xlnm.Print_Titles" localSheetId="1">'Platte Summary'!$1:$2</definedName>
    <definedName name="_xlnm.Print_Titles" localSheetId="0">'Rep Summary'!$1:$2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6" i="16" l="1"/>
  <c r="H116" i="16"/>
  <c r="G116" i="16"/>
  <c r="F116" i="16"/>
  <c r="E116" i="16"/>
  <c r="D116" i="16"/>
  <c r="C116" i="16"/>
  <c r="F120" i="16"/>
  <c r="E120" i="16"/>
  <c r="D120" i="16"/>
  <c r="F128" i="16"/>
  <c r="E128" i="16"/>
  <c r="D128" i="16"/>
  <c r="C128" i="16"/>
  <c r="C120" i="16"/>
  <c r="F112" i="16"/>
  <c r="E112" i="16"/>
  <c r="D112" i="16"/>
  <c r="C112" i="16"/>
  <c r="F127" i="16"/>
  <c r="E127" i="16"/>
  <c r="D127" i="16"/>
  <c r="F126" i="16"/>
  <c r="E126" i="16"/>
  <c r="D126" i="16"/>
  <c r="C127" i="16"/>
  <c r="C126" i="16"/>
  <c r="Q27" i="17"/>
  <c r="P28" i="23" l="1"/>
  <c r="P29" i="23" s="1"/>
  <c r="P26" i="23"/>
  <c r="P27" i="23" s="1"/>
  <c r="P25" i="23"/>
  <c r="P24" i="23"/>
  <c r="P22" i="23"/>
  <c r="P20" i="23"/>
  <c r="Q81" i="17"/>
  <c r="S81" i="16"/>
  <c r="P15" i="23"/>
  <c r="P13" i="23"/>
  <c r="P8" i="23"/>
  <c r="P6" i="23"/>
  <c r="Q103" i="17"/>
  <c r="Q102" i="17"/>
  <c r="Q96" i="17"/>
  <c r="Q95" i="17"/>
  <c r="Q92" i="17"/>
  <c r="Q91" i="17"/>
  <c r="P91" i="17"/>
  <c r="Q88" i="17"/>
  <c r="Q87" i="17"/>
  <c r="Q84" i="17"/>
  <c r="Q83" i="17"/>
  <c r="P103" i="17"/>
  <c r="Q74" i="17"/>
  <c r="Q79" i="17" s="1"/>
  <c r="Q73" i="17"/>
  <c r="Q71" i="17"/>
  <c r="Q67" i="17"/>
  <c r="Q63" i="17"/>
  <c r="Q59" i="17"/>
  <c r="Q48" i="17"/>
  <c r="Q53" i="17" s="1"/>
  <c r="Q47" i="17"/>
  <c r="Q45" i="17"/>
  <c r="Q41" i="17"/>
  <c r="Q37" i="17"/>
  <c r="Q33" i="17"/>
  <c r="Q19" i="17"/>
  <c r="Q15" i="17"/>
  <c r="Q11" i="17"/>
  <c r="Q7" i="17"/>
  <c r="Q22" i="17"/>
  <c r="Q21" i="17"/>
  <c r="Q22" i="18"/>
  <c r="Q26" i="18" s="1"/>
  <c r="Q27" i="18" s="1"/>
  <c r="Q21" i="18"/>
  <c r="Q19" i="18"/>
  <c r="Q15" i="18"/>
  <c r="Q11" i="18"/>
  <c r="Q7" i="18"/>
  <c r="S127" i="16"/>
  <c r="S126" i="16"/>
  <c r="S120" i="16"/>
  <c r="S112" i="16"/>
  <c r="S103" i="16"/>
  <c r="S102" i="16"/>
  <c r="S96" i="16"/>
  <c r="S95" i="16"/>
  <c r="S92" i="16"/>
  <c r="S91" i="16"/>
  <c r="S83" i="16"/>
  <c r="S88" i="16"/>
  <c r="S87" i="16"/>
  <c r="S84" i="16"/>
  <c r="S74" i="16"/>
  <c r="S73" i="16"/>
  <c r="S71" i="16"/>
  <c r="S67" i="16"/>
  <c r="S63" i="16"/>
  <c r="S59" i="16"/>
  <c r="S45" i="16"/>
  <c r="S41" i="16"/>
  <c r="S37" i="16"/>
  <c r="S33" i="16"/>
  <c r="S48" i="16"/>
  <c r="S47" i="16"/>
  <c r="S19" i="16"/>
  <c r="S15" i="16"/>
  <c r="S11" i="16"/>
  <c r="S22" i="16"/>
  <c r="S27" i="16" s="1"/>
  <c r="S21" i="16"/>
  <c r="S7" i="16"/>
  <c r="O13" i="23"/>
  <c r="P102" i="17"/>
  <c r="P96" i="17"/>
  <c r="P95" i="17"/>
  <c r="P92" i="17"/>
  <c r="P88" i="17"/>
  <c r="P87" i="17"/>
  <c r="P84" i="17"/>
  <c r="P83" i="17"/>
  <c r="P74" i="17"/>
  <c r="P79" i="17" s="1"/>
  <c r="P73" i="17"/>
  <c r="P75" i="17" s="1"/>
  <c r="P71" i="17"/>
  <c r="P67" i="17"/>
  <c r="P63" i="17"/>
  <c r="P59" i="17"/>
  <c r="P48" i="17"/>
  <c r="P53" i="17" s="1"/>
  <c r="P47" i="17"/>
  <c r="P45" i="17"/>
  <c r="P41" i="17"/>
  <c r="P37" i="17"/>
  <c r="P33" i="17"/>
  <c r="P22" i="17"/>
  <c r="P27" i="17" s="1"/>
  <c r="P21" i="17"/>
  <c r="P19" i="17"/>
  <c r="P15" i="17"/>
  <c r="P11" i="17"/>
  <c r="P7" i="17"/>
  <c r="Q23" i="18" l="1"/>
  <c r="P97" i="17"/>
  <c r="Q49" i="17"/>
  <c r="Q93" i="17"/>
  <c r="P85" i="17"/>
  <c r="P99" i="17"/>
  <c r="Q99" i="17"/>
  <c r="Q97" i="17"/>
  <c r="Q100" i="17"/>
  <c r="P93" i="17"/>
  <c r="P89" i="17"/>
  <c r="Q89" i="17"/>
  <c r="P100" i="17"/>
  <c r="Q23" i="17"/>
  <c r="Q85" i="17"/>
  <c r="P23" i="17"/>
  <c r="P49" i="17"/>
  <c r="S93" i="16"/>
  <c r="S75" i="16"/>
  <c r="S128" i="16"/>
  <c r="S79" i="16"/>
  <c r="S49" i="16"/>
  <c r="S97" i="16"/>
  <c r="S99" i="16"/>
  <c r="S100" i="16"/>
  <c r="S85" i="16"/>
  <c r="Q75" i="17"/>
  <c r="S101" i="16"/>
  <c r="S104" i="16"/>
  <c r="S105" i="16" s="1"/>
  <c r="S23" i="16"/>
  <c r="S53" i="16"/>
  <c r="S89" i="16"/>
  <c r="P81" i="17"/>
  <c r="R81" i="16"/>
  <c r="O28" i="23"/>
  <c r="O29" i="23" s="1"/>
  <c r="O26" i="23"/>
  <c r="O25" i="23"/>
  <c r="O24" i="23"/>
  <c r="P22" i="18"/>
  <c r="P26" i="18" s="1"/>
  <c r="P27" i="18" s="1"/>
  <c r="P21" i="18"/>
  <c r="P19" i="18"/>
  <c r="P15" i="18"/>
  <c r="P11" i="18"/>
  <c r="P7" i="18"/>
  <c r="R127" i="16"/>
  <c r="R126" i="16"/>
  <c r="R120" i="16"/>
  <c r="R112" i="16"/>
  <c r="R103" i="16"/>
  <c r="R102" i="16"/>
  <c r="R96" i="16"/>
  <c r="R95" i="16"/>
  <c r="R92" i="16"/>
  <c r="R91" i="16"/>
  <c r="R88" i="16"/>
  <c r="R87" i="16"/>
  <c r="R84" i="16"/>
  <c r="Q84" i="16"/>
  <c r="R83" i="16"/>
  <c r="R74" i="16"/>
  <c r="R79" i="16" s="1"/>
  <c r="R73" i="16"/>
  <c r="R71" i="16"/>
  <c r="R67" i="16"/>
  <c r="R63" i="16"/>
  <c r="R59" i="16"/>
  <c r="R45" i="16"/>
  <c r="R41" i="16"/>
  <c r="R37" i="16"/>
  <c r="R33" i="16"/>
  <c r="R48" i="16"/>
  <c r="R53" i="16" s="1"/>
  <c r="R47" i="16"/>
  <c r="R19" i="16"/>
  <c r="R15" i="16"/>
  <c r="R11" i="16"/>
  <c r="R7" i="16"/>
  <c r="R22" i="16"/>
  <c r="R27" i="16" s="1"/>
  <c r="R21" i="16"/>
  <c r="O20" i="23"/>
  <c r="Q101" i="17" l="1"/>
  <c r="Q104" i="17"/>
  <c r="Q105" i="17" s="1"/>
  <c r="P104" i="17"/>
  <c r="P105" i="17" s="1"/>
  <c r="P101" i="17"/>
  <c r="O27" i="23"/>
  <c r="P23" i="18"/>
  <c r="R93" i="16"/>
  <c r="R89" i="16"/>
  <c r="R128" i="16"/>
  <c r="R75" i="16"/>
  <c r="R97" i="16"/>
  <c r="R100" i="16"/>
  <c r="R104" i="16" s="1"/>
  <c r="R105" i="16" s="1"/>
  <c r="R49" i="16"/>
  <c r="R99" i="16"/>
  <c r="R23" i="16"/>
  <c r="R85" i="16"/>
  <c r="O22" i="23"/>
  <c r="O15" i="23"/>
  <c r="O8" i="23"/>
  <c r="O22" i="17"/>
  <c r="R101" i="16" l="1"/>
  <c r="N28" i="23" l="1"/>
  <c r="N29" i="23" s="1"/>
  <c r="N26" i="23"/>
  <c r="N25" i="23"/>
  <c r="N24" i="23"/>
  <c r="N20" i="23"/>
  <c r="N22" i="23"/>
  <c r="N15" i="23"/>
  <c r="N8" i="23"/>
  <c r="N27" i="23" l="1"/>
  <c r="P103" i="16" l="1"/>
  <c r="O103" i="16"/>
  <c r="N103" i="16"/>
  <c r="M103" i="16"/>
  <c r="L103" i="16"/>
  <c r="K103" i="16"/>
  <c r="Q103" i="16"/>
  <c r="P102" i="16"/>
  <c r="O102" i="16"/>
  <c r="N102" i="16"/>
  <c r="M102" i="16"/>
  <c r="L102" i="16"/>
  <c r="K102" i="16"/>
  <c r="Q102" i="16"/>
  <c r="O103" i="17"/>
  <c r="L102" i="17"/>
  <c r="M102" i="17"/>
  <c r="N102" i="17"/>
  <c r="O102" i="17"/>
  <c r="O33" i="17"/>
  <c r="O19" i="17"/>
  <c r="O15" i="17"/>
  <c r="O11" i="17"/>
  <c r="O7" i="17"/>
  <c r="O81" i="17" l="1"/>
  <c r="O96" i="17"/>
  <c r="O95" i="17"/>
  <c r="O92" i="17"/>
  <c r="O91" i="17"/>
  <c r="O88" i="17"/>
  <c r="O87" i="17"/>
  <c r="O84" i="17"/>
  <c r="O83" i="17"/>
  <c r="O21" i="17"/>
  <c r="O89" i="17" l="1"/>
  <c r="O23" i="17"/>
  <c r="O27" i="17"/>
  <c r="O99" i="17"/>
  <c r="O93" i="17"/>
  <c r="O97" i="17"/>
  <c r="O85" i="17"/>
  <c r="O100" i="17"/>
  <c r="O101" i="17" l="1"/>
  <c r="O104" i="17"/>
  <c r="O105" i="17" s="1"/>
  <c r="O19" i="18" l="1"/>
  <c r="O15" i="18"/>
  <c r="O11" i="18"/>
  <c r="O7" i="18"/>
  <c r="O22" i="18"/>
  <c r="O26" i="18" s="1"/>
  <c r="O21" i="18"/>
  <c r="O27" i="18" l="1"/>
  <c r="O23" i="18"/>
  <c r="O45" i="17" l="1"/>
  <c r="O41" i="17"/>
  <c r="O37" i="17"/>
  <c r="O48" i="17"/>
  <c r="O53" i="17" s="1"/>
  <c r="O47" i="17"/>
  <c r="O74" i="17"/>
  <c r="O79" i="17" s="1"/>
  <c r="O73" i="17"/>
  <c r="O71" i="17"/>
  <c r="O67" i="17"/>
  <c r="O63" i="17"/>
  <c r="O59" i="17"/>
  <c r="O49" i="17" l="1"/>
  <c r="O75" i="17"/>
  <c r="Q127" i="16"/>
  <c r="Q126" i="16"/>
  <c r="Q120" i="16"/>
  <c r="Q112" i="16"/>
  <c r="Q128" i="16" l="1"/>
  <c r="Q74" i="16"/>
  <c r="Q79" i="16" s="1"/>
  <c r="Q73" i="16"/>
  <c r="Q48" i="16"/>
  <c r="Q53" i="16" s="1"/>
  <c r="Q47" i="16"/>
  <c r="Q22" i="16"/>
  <c r="Q21" i="16"/>
  <c r="Q27" i="16" l="1"/>
  <c r="Q23" i="16"/>
  <c r="Q75" i="16"/>
  <c r="Q49" i="16"/>
  <c r="Q96" i="16"/>
  <c r="Q95" i="16"/>
  <c r="Q92" i="16"/>
  <c r="Q91" i="16"/>
  <c r="Q88" i="16"/>
  <c r="Q87" i="16"/>
  <c r="Q83" i="16"/>
  <c r="Q85" i="16" s="1"/>
  <c r="Q81" i="16"/>
  <c r="Q97" i="16" l="1"/>
  <c r="Q93" i="16"/>
  <c r="Q89" i="16"/>
  <c r="Q99" i="16"/>
  <c r="Q100" i="16"/>
  <c r="Q104" i="16" s="1"/>
  <c r="Q105" i="16" s="1"/>
  <c r="Q101" i="16" l="1"/>
  <c r="C96" i="17" l="1"/>
  <c r="C95" i="17"/>
  <c r="C92" i="17"/>
  <c r="C91" i="17"/>
  <c r="C88" i="17"/>
  <c r="C87" i="17"/>
  <c r="C84" i="17"/>
  <c r="C83" i="17"/>
  <c r="C99" i="17" l="1"/>
  <c r="C89" i="17"/>
  <c r="C93" i="17"/>
  <c r="C100" i="17"/>
  <c r="C85" i="17"/>
  <c r="E92" i="16"/>
  <c r="D92" i="16"/>
  <c r="C92" i="16"/>
  <c r="E91" i="16"/>
  <c r="D91" i="16"/>
  <c r="C91" i="16"/>
  <c r="E88" i="16"/>
  <c r="D88" i="16"/>
  <c r="C88" i="16"/>
  <c r="E87" i="16"/>
  <c r="D87" i="16"/>
  <c r="C87" i="16"/>
  <c r="E84" i="16"/>
  <c r="D84" i="16"/>
  <c r="C84" i="16"/>
  <c r="E83" i="16"/>
  <c r="D83" i="16"/>
  <c r="C83" i="16"/>
  <c r="C101" i="17" l="1"/>
  <c r="C104" i="17"/>
  <c r="C105" i="17" s="1"/>
  <c r="D89" i="16"/>
  <c r="E89" i="16"/>
  <c r="C89" i="16"/>
  <c r="D93" i="16"/>
  <c r="C85" i="16"/>
  <c r="D85" i="16"/>
  <c r="C93" i="16"/>
  <c r="E85" i="16"/>
  <c r="E93" i="16"/>
  <c r="M28" i="23"/>
  <c r="M29" i="23" s="1"/>
  <c r="M26" i="23"/>
  <c r="M25" i="23"/>
  <c r="M22" i="23"/>
  <c r="M20" i="23"/>
  <c r="M15" i="23"/>
  <c r="M13" i="23"/>
  <c r="M8" i="23"/>
  <c r="M6" i="23"/>
  <c r="M27" i="23" l="1"/>
  <c r="N81" i="17"/>
  <c r="N22" i="17"/>
  <c r="N27" i="17" s="1"/>
  <c r="N21" i="17"/>
  <c r="N48" i="17"/>
  <c r="N47" i="17"/>
  <c r="N74" i="17"/>
  <c r="N73" i="17"/>
  <c r="N96" i="17"/>
  <c r="N95" i="17"/>
  <c r="N92" i="17"/>
  <c r="N91" i="17"/>
  <c r="N88" i="17"/>
  <c r="N87" i="17"/>
  <c r="N84" i="17"/>
  <c r="N83" i="17"/>
  <c r="N99" i="17" l="1"/>
  <c r="N75" i="17"/>
  <c r="N85" i="17"/>
  <c r="N93" i="17"/>
  <c r="N100" i="17"/>
  <c r="N49" i="17"/>
  <c r="N53" i="17"/>
  <c r="N23" i="17"/>
  <c r="N89" i="17"/>
  <c r="N97" i="17"/>
  <c r="N79" i="17"/>
  <c r="N22" i="18"/>
  <c r="N26" i="18" s="1"/>
  <c r="N21" i="18"/>
  <c r="P127" i="16"/>
  <c r="P126" i="16"/>
  <c r="P96" i="16"/>
  <c r="P95" i="16"/>
  <c r="P92" i="16"/>
  <c r="P91" i="16"/>
  <c r="P88" i="16"/>
  <c r="O88" i="16"/>
  <c r="P87" i="16"/>
  <c r="P84" i="16"/>
  <c r="P83" i="16"/>
  <c r="P81" i="16"/>
  <c r="N101" i="17" l="1"/>
  <c r="N104" i="17"/>
  <c r="N105" i="17" s="1"/>
  <c r="N27" i="18"/>
  <c r="N23" i="18"/>
  <c r="P128" i="16"/>
  <c r="P99" i="16"/>
  <c r="P97" i="16"/>
  <c r="P89" i="16"/>
  <c r="P93" i="16"/>
  <c r="P85" i="16"/>
  <c r="P100" i="16"/>
  <c r="P48" i="16"/>
  <c r="P53" i="16" s="1"/>
  <c r="P47" i="16"/>
  <c r="P74" i="16"/>
  <c r="P79" i="16" s="1"/>
  <c r="P73" i="16"/>
  <c r="P101" i="16" l="1"/>
  <c r="P104" i="16"/>
  <c r="P105" i="16" s="1"/>
  <c r="P49" i="16"/>
  <c r="P75" i="16"/>
  <c r="P22" i="16"/>
  <c r="P21" i="16"/>
  <c r="P23" i="16" l="1"/>
  <c r="P27" i="16"/>
  <c r="M24" i="23" l="1"/>
  <c r="L28" i="23" l="1"/>
  <c r="L29" i="23" s="1"/>
  <c r="K28" i="23"/>
  <c r="K29" i="23" s="1"/>
  <c r="J28" i="23"/>
  <c r="J29" i="23" s="1"/>
  <c r="I28" i="23"/>
  <c r="I29" i="23" s="1"/>
  <c r="H28" i="23"/>
  <c r="H29" i="23" s="1"/>
  <c r="G28" i="23"/>
  <c r="G29" i="23" s="1"/>
  <c r="F28" i="23"/>
  <c r="F29" i="23" s="1"/>
  <c r="E28" i="23"/>
  <c r="E29" i="23" s="1"/>
  <c r="D28" i="23"/>
  <c r="D29" i="23" s="1"/>
  <c r="C28" i="23"/>
  <c r="C29" i="23" s="1"/>
  <c r="L26" i="23"/>
  <c r="K26" i="23"/>
  <c r="J26" i="23"/>
  <c r="I26" i="23"/>
  <c r="H26" i="23"/>
  <c r="G26" i="23"/>
  <c r="F26" i="23"/>
  <c r="E26" i="23"/>
  <c r="D26" i="23"/>
  <c r="C26" i="23"/>
  <c r="L25" i="23"/>
  <c r="K25" i="23"/>
  <c r="J25" i="23"/>
  <c r="I25" i="23"/>
  <c r="H25" i="23"/>
  <c r="G25" i="23"/>
  <c r="F25" i="23"/>
  <c r="E25" i="23"/>
  <c r="D25" i="23"/>
  <c r="C25" i="23"/>
  <c r="L24" i="23"/>
  <c r="K24" i="23"/>
  <c r="J24" i="23"/>
  <c r="I24" i="23"/>
  <c r="H24" i="23"/>
  <c r="G24" i="23"/>
  <c r="F24" i="23"/>
  <c r="E24" i="23"/>
  <c r="D24" i="23"/>
  <c r="C24" i="23"/>
  <c r="B28" i="23"/>
  <c r="B29" i="23" s="1"/>
  <c r="B26" i="23"/>
  <c r="B25" i="23"/>
  <c r="B24" i="23"/>
  <c r="L22" i="23"/>
  <c r="K22" i="23"/>
  <c r="J22" i="23"/>
  <c r="I22" i="23"/>
  <c r="H22" i="23"/>
  <c r="G22" i="23"/>
  <c r="F22" i="23"/>
  <c r="E22" i="23"/>
  <c r="D22" i="23"/>
  <c r="C22" i="23"/>
  <c r="B22" i="23"/>
  <c r="L20" i="23"/>
  <c r="K20" i="23"/>
  <c r="J20" i="23"/>
  <c r="I20" i="23"/>
  <c r="H20" i="23"/>
  <c r="G20" i="23"/>
  <c r="F20" i="23"/>
  <c r="E20" i="23"/>
  <c r="D20" i="23"/>
  <c r="C20" i="23"/>
  <c r="B20" i="23"/>
  <c r="C22" i="18"/>
  <c r="C21" i="18"/>
  <c r="L15" i="23"/>
  <c r="K15" i="23"/>
  <c r="J15" i="23"/>
  <c r="I15" i="23"/>
  <c r="H15" i="23"/>
  <c r="G15" i="23"/>
  <c r="F15" i="23"/>
  <c r="E15" i="23"/>
  <c r="D15" i="23"/>
  <c r="C15" i="23"/>
  <c r="B15" i="23"/>
  <c r="L13" i="23"/>
  <c r="K13" i="23"/>
  <c r="J13" i="23"/>
  <c r="I13" i="23"/>
  <c r="H13" i="23"/>
  <c r="G13" i="23"/>
  <c r="F13" i="23"/>
  <c r="E13" i="23"/>
  <c r="D13" i="23"/>
  <c r="C13" i="23"/>
  <c r="B13" i="23"/>
  <c r="D8" i="23"/>
  <c r="C8" i="23"/>
  <c r="B8" i="23"/>
  <c r="E100" i="16"/>
  <c r="D100" i="16"/>
  <c r="C100" i="16"/>
  <c r="E99" i="16"/>
  <c r="D99" i="16"/>
  <c r="C99" i="16"/>
  <c r="E74" i="16"/>
  <c r="E79" i="16" s="1"/>
  <c r="D74" i="16"/>
  <c r="D79" i="16" s="1"/>
  <c r="C74" i="16"/>
  <c r="C79" i="16" s="1"/>
  <c r="E73" i="16"/>
  <c r="D73" i="16"/>
  <c r="C73" i="16"/>
  <c r="E48" i="16"/>
  <c r="E53" i="16" s="1"/>
  <c r="D48" i="16"/>
  <c r="C48" i="16"/>
  <c r="E47" i="16"/>
  <c r="D47" i="16"/>
  <c r="C47" i="16"/>
  <c r="E22" i="16"/>
  <c r="E27" i="16" s="1"/>
  <c r="D22" i="16"/>
  <c r="D27" i="16" s="1"/>
  <c r="C22" i="16"/>
  <c r="E21" i="16"/>
  <c r="D21" i="16"/>
  <c r="C21" i="16"/>
  <c r="C74" i="17"/>
  <c r="C73" i="17"/>
  <c r="C48" i="17"/>
  <c r="C47" i="17"/>
  <c r="C22" i="17"/>
  <c r="C21" i="17"/>
  <c r="L8" i="23"/>
  <c r="K8" i="23"/>
  <c r="J8" i="23"/>
  <c r="I8" i="23"/>
  <c r="H8" i="23"/>
  <c r="G8" i="23"/>
  <c r="F8" i="23"/>
  <c r="E8" i="23"/>
  <c r="L6" i="23"/>
  <c r="K6" i="23"/>
  <c r="M22" i="18"/>
  <c r="M26" i="18" s="1"/>
  <c r="L22" i="18"/>
  <c r="L26" i="18" s="1"/>
  <c r="K22" i="18"/>
  <c r="K26" i="18" s="1"/>
  <c r="J22" i="18"/>
  <c r="J26" i="18" s="1"/>
  <c r="I22" i="18"/>
  <c r="I26" i="18" s="1"/>
  <c r="H22" i="18"/>
  <c r="G22" i="18"/>
  <c r="F22" i="18"/>
  <c r="E22" i="18"/>
  <c r="M21" i="18"/>
  <c r="L21" i="18"/>
  <c r="K21" i="18"/>
  <c r="J21" i="18"/>
  <c r="I21" i="18"/>
  <c r="H21" i="18"/>
  <c r="G21" i="18"/>
  <c r="F21" i="18"/>
  <c r="E21" i="18"/>
  <c r="D22" i="18"/>
  <c r="D21" i="18"/>
  <c r="M96" i="17"/>
  <c r="L96" i="17"/>
  <c r="K96" i="17"/>
  <c r="J96" i="17"/>
  <c r="I96" i="17"/>
  <c r="H96" i="17"/>
  <c r="G96" i="17"/>
  <c r="F96" i="17"/>
  <c r="E96" i="17"/>
  <c r="M95" i="17"/>
  <c r="L95" i="17"/>
  <c r="K95" i="17"/>
  <c r="J95" i="17"/>
  <c r="I95" i="17"/>
  <c r="H95" i="17"/>
  <c r="G95" i="17"/>
  <c r="F95" i="17"/>
  <c r="E95" i="17"/>
  <c r="M92" i="17"/>
  <c r="L92" i="17"/>
  <c r="K92" i="17"/>
  <c r="J92" i="17"/>
  <c r="I92" i="17"/>
  <c r="H92" i="17"/>
  <c r="G92" i="17"/>
  <c r="F92" i="17"/>
  <c r="E92" i="17"/>
  <c r="M91" i="17"/>
  <c r="L91" i="17"/>
  <c r="K91" i="17"/>
  <c r="J91" i="17"/>
  <c r="I91" i="17"/>
  <c r="H91" i="17"/>
  <c r="G91" i="17"/>
  <c r="F91" i="17"/>
  <c r="E91" i="17"/>
  <c r="M88" i="17"/>
  <c r="L88" i="17"/>
  <c r="K88" i="17"/>
  <c r="J88" i="17"/>
  <c r="I88" i="17"/>
  <c r="H88" i="17"/>
  <c r="G88" i="17"/>
  <c r="F88" i="17"/>
  <c r="E88" i="17"/>
  <c r="M87" i="17"/>
  <c r="L87" i="17"/>
  <c r="K87" i="17"/>
  <c r="J87" i="17"/>
  <c r="I87" i="17"/>
  <c r="H87" i="17"/>
  <c r="G87" i="17"/>
  <c r="F87" i="17"/>
  <c r="E87" i="17"/>
  <c r="M84" i="17"/>
  <c r="L84" i="17"/>
  <c r="K84" i="17"/>
  <c r="J84" i="17"/>
  <c r="I84" i="17"/>
  <c r="H84" i="17"/>
  <c r="G84" i="17"/>
  <c r="F84" i="17"/>
  <c r="E84" i="17"/>
  <c r="M83" i="17"/>
  <c r="L83" i="17"/>
  <c r="K83" i="17"/>
  <c r="J83" i="17"/>
  <c r="I83" i="17"/>
  <c r="H83" i="17"/>
  <c r="G83" i="17"/>
  <c r="F83" i="17"/>
  <c r="E83" i="17"/>
  <c r="M81" i="17"/>
  <c r="L81" i="17"/>
  <c r="K81" i="17"/>
  <c r="J81" i="17"/>
  <c r="I81" i="17"/>
  <c r="H81" i="17"/>
  <c r="G81" i="17"/>
  <c r="F81" i="17"/>
  <c r="E81" i="17"/>
  <c r="D96" i="17"/>
  <c r="D95" i="17"/>
  <c r="D92" i="17"/>
  <c r="D91" i="17"/>
  <c r="D88" i="17"/>
  <c r="D87" i="17"/>
  <c r="D84" i="17"/>
  <c r="D83" i="17"/>
  <c r="D81" i="17"/>
  <c r="M74" i="17"/>
  <c r="M79" i="17" s="1"/>
  <c r="L74" i="17"/>
  <c r="L79" i="17" s="1"/>
  <c r="K74" i="17"/>
  <c r="J74" i="17"/>
  <c r="I74" i="17"/>
  <c r="H74" i="17"/>
  <c r="G74" i="17"/>
  <c r="G79" i="17" s="1"/>
  <c r="F74" i="17"/>
  <c r="F79" i="17" s="1"/>
  <c r="E74" i="17"/>
  <c r="M73" i="17"/>
  <c r="L73" i="17"/>
  <c r="K73" i="17"/>
  <c r="J73" i="17"/>
  <c r="I73" i="17"/>
  <c r="H73" i="17"/>
  <c r="G73" i="17"/>
  <c r="F73" i="17"/>
  <c r="E73" i="17"/>
  <c r="D74" i="17"/>
  <c r="D73" i="17"/>
  <c r="M48" i="17"/>
  <c r="M53" i="17" s="1"/>
  <c r="L48" i="17"/>
  <c r="L53" i="17" s="1"/>
  <c r="K48" i="17"/>
  <c r="J48" i="17"/>
  <c r="I48" i="17"/>
  <c r="H48" i="17"/>
  <c r="H53" i="17" s="1"/>
  <c r="G48" i="17"/>
  <c r="G53" i="17" s="1"/>
  <c r="F48" i="17"/>
  <c r="F53" i="17" s="1"/>
  <c r="E48" i="17"/>
  <c r="E53" i="17" s="1"/>
  <c r="M47" i="17"/>
  <c r="L47" i="17"/>
  <c r="K47" i="17"/>
  <c r="J47" i="17"/>
  <c r="I47" i="17"/>
  <c r="H47" i="17"/>
  <c r="G47" i="17"/>
  <c r="F47" i="17"/>
  <c r="E47" i="17"/>
  <c r="D48" i="17"/>
  <c r="D53" i="17" s="1"/>
  <c r="D47" i="17"/>
  <c r="D23" i="18" l="1"/>
  <c r="D26" i="18"/>
  <c r="D27" i="18" s="1"/>
  <c r="E23" i="18"/>
  <c r="E26" i="18"/>
  <c r="E27" i="18" s="1"/>
  <c r="G26" i="18"/>
  <c r="G27" i="18" s="1"/>
  <c r="G23" i="18"/>
  <c r="C23" i="18"/>
  <c r="C26" i="18"/>
  <c r="C27" i="18" s="1"/>
  <c r="F23" i="18"/>
  <c r="F26" i="18"/>
  <c r="F27" i="18" s="1"/>
  <c r="D27" i="23"/>
  <c r="H23" i="18"/>
  <c r="H26" i="18"/>
  <c r="L27" i="18"/>
  <c r="L23" i="18"/>
  <c r="J27" i="18"/>
  <c r="J23" i="18"/>
  <c r="K27" i="18"/>
  <c r="K23" i="18"/>
  <c r="M23" i="18"/>
  <c r="I27" i="18"/>
  <c r="I23" i="18"/>
  <c r="E93" i="17"/>
  <c r="L89" i="17"/>
  <c r="G93" i="17"/>
  <c r="M97" i="17"/>
  <c r="F93" i="17"/>
  <c r="M27" i="18"/>
  <c r="C23" i="17"/>
  <c r="L85" i="17"/>
  <c r="M85" i="17"/>
  <c r="I89" i="17"/>
  <c r="K85" i="17"/>
  <c r="H89" i="17"/>
  <c r="M93" i="17"/>
  <c r="E100" i="17"/>
  <c r="J75" i="17"/>
  <c r="F85" i="17"/>
  <c r="J89" i="17"/>
  <c r="C75" i="17"/>
  <c r="G99" i="17"/>
  <c r="D99" i="17"/>
  <c r="I85" i="17"/>
  <c r="E99" i="17"/>
  <c r="E89" i="17"/>
  <c r="H100" i="17"/>
  <c r="F89" i="17"/>
  <c r="H93" i="17"/>
  <c r="K100" i="17"/>
  <c r="K104" i="17" s="1"/>
  <c r="J100" i="17"/>
  <c r="J104" i="17" s="1"/>
  <c r="D93" i="17"/>
  <c r="G89" i="17"/>
  <c r="L93" i="17"/>
  <c r="K75" i="17"/>
  <c r="G85" i="17"/>
  <c r="C49" i="17"/>
  <c r="K97" i="17"/>
  <c r="C79" i="17"/>
  <c r="F99" i="17"/>
  <c r="I100" i="17"/>
  <c r="I104" i="17" s="1"/>
  <c r="L97" i="17"/>
  <c r="D89" i="17"/>
  <c r="H85" i="17"/>
  <c r="K89" i="17"/>
  <c r="L99" i="17"/>
  <c r="I99" i="17"/>
  <c r="J99" i="17"/>
  <c r="H75" i="17"/>
  <c r="J85" i="17"/>
  <c r="M89" i="17"/>
  <c r="D85" i="17"/>
  <c r="I75" i="17"/>
  <c r="C53" i="17"/>
  <c r="C49" i="16"/>
  <c r="D49" i="16"/>
  <c r="D75" i="16"/>
  <c r="E23" i="16"/>
  <c r="E75" i="16"/>
  <c r="D23" i="16"/>
  <c r="E49" i="16"/>
  <c r="C75" i="16"/>
  <c r="C53" i="16"/>
  <c r="C23" i="16"/>
  <c r="D53" i="16"/>
  <c r="C27" i="16"/>
  <c r="H99" i="17"/>
  <c r="D100" i="17"/>
  <c r="L100" i="17"/>
  <c r="L104" i="17" s="1"/>
  <c r="M99" i="17"/>
  <c r="C27" i="17"/>
  <c r="I93" i="17"/>
  <c r="F100" i="17"/>
  <c r="M100" i="17"/>
  <c r="M104" i="17" s="1"/>
  <c r="J93" i="17"/>
  <c r="G100" i="17"/>
  <c r="E75" i="17"/>
  <c r="E85" i="17"/>
  <c r="K93" i="17"/>
  <c r="K99" i="17"/>
  <c r="M75" i="17"/>
  <c r="H27" i="18"/>
  <c r="C27" i="23"/>
  <c r="I27" i="23"/>
  <c r="J27" i="23"/>
  <c r="L27" i="23"/>
  <c r="K27" i="23"/>
  <c r="E27" i="23"/>
  <c r="G27" i="23"/>
  <c r="B27" i="23"/>
  <c r="F27" i="23"/>
  <c r="H27" i="23"/>
  <c r="E79" i="17"/>
  <c r="H79" i="17"/>
  <c r="F75" i="17"/>
  <c r="G75" i="17"/>
  <c r="D75" i="17"/>
  <c r="E49" i="17"/>
  <c r="G49" i="17"/>
  <c r="L75" i="17"/>
  <c r="H49" i="17"/>
  <c r="K49" i="17"/>
  <c r="D79" i="17"/>
  <c r="I79" i="17"/>
  <c r="J79" i="17"/>
  <c r="L49" i="17"/>
  <c r="K79" i="17"/>
  <c r="D49" i="17"/>
  <c r="M49" i="17"/>
  <c r="F49" i="17"/>
  <c r="I49" i="17"/>
  <c r="J49" i="17"/>
  <c r="I53" i="17"/>
  <c r="J53" i="17"/>
  <c r="K53" i="17"/>
  <c r="M22" i="17"/>
  <c r="M27" i="17" s="1"/>
  <c r="L22" i="17"/>
  <c r="L27" i="17" s="1"/>
  <c r="K22" i="17"/>
  <c r="K27" i="17" s="1"/>
  <c r="J22" i="17"/>
  <c r="I22" i="17"/>
  <c r="I27" i="17" s="1"/>
  <c r="H22" i="17"/>
  <c r="H27" i="17" s="1"/>
  <c r="G22" i="17"/>
  <c r="G27" i="17" s="1"/>
  <c r="F22" i="17"/>
  <c r="F27" i="17" s="1"/>
  <c r="E22" i="17"/>
  <c r="E27" i="17" s="1"/>
  <c r="M21" i="17"/>
  <c r="L21" i="17"/>
  <c r="K21" i="17"/>
  <c r="J21" i="17"/>
  <c r="I21" i="17"/>
  <c r="H21" i="17"/>
  <c r="G21" i="17"/>
  <c r="F21" i="17"/>
  <c r="E21" i="17"/>
  <c r="D22" i="17"/>
  <c r="D27" i="17" s="1"/>
  <c r="D21" i="17"/>
  <c r="G101" i="17" l="1"/>
  <c r="G104" i="17"/>
  <c r="G105" i="17" s="1"/>
  <c r="D104" i="17"/>
  <c r="D105" i="17" s="1"/>
  <c r="D101" i="17"/>
  <c r="H101" i="17"/>
  <c r="H104" i="17"/>
  <c r="H105" i="17" s="1"/>
  <c r="F101" i="17"/>
  <c r="F104" i="17"/>
  <c r="F105" i="17" s="1"/>
  <c r="E104" i="17"/>
  <c r="E105" i="17" s="1"/>
  <c r="E101" i="17"/>
  <c r="J105" i="17"/>
  <c r="J101" i="17"/>
  <c r="K105" i="17"/>
  <c r="K101" i="17"/>
  <c r="I105" i="17"/>
  <c r="I101" i="17"/>
  <c r="M101" i="17"/>
  <c r="L101" i="17"/>
  <c r="L105" i="17"/>
  <c r="M105" i="17"/>
  <c r="J23" i="17"/>
  <c r="J27" i="17"/>
  <c r="G23" i="17"/>
  <c r="H23" i="17"/>
  <c r="I23" i="17"/>
  <c r="K23" i="17"/>
  <c r="L23" i="17"/>
  <c r="M23" i="17"/>
  <c r="E23" i="17"/>
  <c r="F23" i="17"/>
  <c r="D23" i="17"/>
  <c r="O127" i="16"/>
  <c r="N127" i="16"/>
  <c r="M127" i="16"/>
  <c r="L127" i="16"/>
  <c r="K127" i="16"/>
  <c r="J127" i="16"/>
  <c r="I127" i="16"/>
  <c r="H127" i="16"/>
  <c r="O126" i="16"/>
  <c r="N126" i="16"/>
  <c r="M126" i="16"/>
  <c r="L126" i="16"/>
  <c r="K126" i="16"/>
  <c r="J126" i="16"/>
  <c r="I126" i="16"/>
  <c r="H126" i="16"/>
  <c r="G127" i="16"/>
  <c r="G126" i="16"/>
  <c r="O74" i="16"/>
  <c r="N74" i="16"/>
  <c r="N79" i="16" s="1"/>
  <c r="M74" i="16"/>
  <c r="M79" i="16" s="1"/>
  <c r="L74" i="16"/>
  <c r="K74" i="16"/>
  <c r="K79" i="16" s="1"/>
  <c r="J74" i="16"/>
  <c r="J79" i="16" s="1"/>
  <c r="I74" i="16"/>
  <c r="I79" i="16" s="1"/>
  <c r="H74" i="16"/>
  <c r="H79" i="16" s="1"/>
  <c r="G74" i="16"/>
  <c r="O73" i="16"/>
  <c r="N73" i="16"/>
  <c r="M73" i="16"/>
  <c r="L73" i="16"/>
  <c r="K73" i="16"/>
  <c r="J73" i="16"/>
  <c r="I73" i="16"/>
  <c r="H73" i="16"/>
  <c r="G73" i="16"/>
  <c r="F74" i="16"/>
  <c r="F73" i="16"/>
  <c r="O48" i="16"/>
  <c r="N48" i="16"/>
  <c r="N53" i="16" s="1"/>
  <c r="M48" i="16"/>
  <c r="M53" i="16" s="1"/>
  <c r="L48" i="16"/>
  <c r="L53" i="16" s="1"/>
  <c r="K48" i="16"/>
  <c r="K53" i="16" s="1"/>
  <c r="J48" i="16"/>
  <c r="J53" i="16" s="1"/>
  <c r="I48" i="16"/>
  <c r="H48" i="16"/>
  <c r="G48" i="16"/>
  <c r="O47" i="16"/>
  <c r="N47" i="16"/>
  <c r="M47" i="16"/>
  <c r="L47" i="16"/>
  <c r="K47" i="16"/>
  <c r="J47" i="16"/>
  <c r="I47" i="16"/>
  <c r="H47" i="16"/>
  <c r="G47" i="16"/>
  <c r="F48" i="16"/>
  <c r="F47" i="16"/>
  <c r="O22" i="16"/>
  <c r="O27" i="16" s="1"/>
  <c r="N22" i="16"/>
  <c r="M22" i="16"/>
  <c r="L22" i="16"/>
  <c r="L27" i="16" s="1"/>
  <c r="K22" i="16"/>
  <c r="K27" i="16" s="1"/>
  <c r="J22" i="16"/>
  <c r="J27" i="16" s="1"/>
  <c r="I22" i="16"/>
  <c r="I27" i="16" s="1"/>
  <c r="H22" i="16"/>
  <c r="G22" i="16"/>
  <c r="O21" i="16"/>
  <c r="N21" i="16"/>
  <c r="M21" i="16"/>
  <c r="L21" i="16"/>
  <c r="K21" i="16"/>
  <c r="J21" i="16"/>
  <c r="I21" i="16"/>
  <c r="H21" i="16"/>
  <c r="G21" i="16"/>
  <c r="F22" i="16"/>
  <c r="F27" i="16" s="1"/>
  <c r="F21" i="16"/>
  <c r="H75" i="16" l="1"/>
  <c r="H23" i="16"/>
  <c r="J75" i="16"/>
  <c r="O49" i="16"/>
  <c r="I49" i="16"/>
  <c r="O75" i="16"/>
  <c r="N75" i="16"/>
  <c r="M75" i="16"/>
  <c r="F75" i="16"/>
  <c r="I128" i="16"/>
  <c r="M128" i="16"/>
  <c r="N23" i="16"/>
  <c r="J128" i="16"/>
  <c r="N128" i="16"/>
  <c r="H49" i="16"/>
  <c r="L75" i="16"/>
  <c r="L79" i="16"/>
  <c r="K23" i="16"/>
  <c r="G49" i="16"/>
  <c r="O79" i="16"/>
  <c r="I53" i="16"/>
  <c r="G128" i="16"/>
  <c r="G23" i="16"/>
  <c r="H128" i="16"/>
  <c r="L128" i="16"/>
  <c r="I75" i="16"/>
  <c r="K128" i="16"/>
  <c r="O128" i="16"/>
  <c r="I23" i="16"/>
  <c r="G75" i="16"/>
  <c r="K75" i="16"/>
  <c r="G27" i="16"/>
  <c r="J23" i="16"/>
  <c r="M23" i="16"/>
  <c r="H27" i="16"/>
  <c r="F49" i="16"/>
  <c r="F79" i="16"/>
  <c r="M27" i="16"/>
  <c r="G79" i="16"/>
  <c r="N27" i="16"/>
  <c r="L49" i="16"/>
  <c r="F53" i="16"/>
  <c r="J49" i="16"/>
  <c r="M49" i="16"/>
  <c r="G53" i="16"/>
  <c r="K49" i="16"/>
  <c r="N49" i="16"/>
  <c r="H53" i="16"/>
  <c r="F23" i="16"/>
  <c r="O53" i="16"/>
  <c r="L23" i="16"/>
  <c r="O23" i="16"/>
  <c r="J6" i="23" l="1"/>
  <c r="I6" i="23"/>
  <c r="H6" i="23"/>
  <c r="G6" i="23"/>
  <c r="F6" i="23"/>
  <c r="E6" i="23"/>
  <c r="D6" i="23"/>
  <c r="C6" i="23"/>
  <c r="B6" i="23"/>
  <c r="M15" i="18" l="1"/>
  <c r="O96" i="16" l="1"/>
  <c r="N96" i="16"/>
  <c r="M96" i="16"/>
  <c r="L96" i="16"/>
  <c r="K96" i="16"/>
  <c r="J96" i="16"/>
  <c r="I96" i="16"/>
  <c r="H96" i="16"/>
  <c r="G96" i="16"/>
  <c r="O95" i="16"/>
  <c r="N95" i="16"/>
  <c r="M95" i="16"/>
  <c r="L95" i="16"/>
  <c r="K95" i="16"/>
  <c r="J95" i="16"/>
  <c r="I95" i="16"/>
  <c r="H95" i="16"/>
  <c r="G95" i="16"/>
  <c r="O92" i="16"/>
  <c r="N92" i="16"/>
  <c r="M92" i="16"/>
  <c r="L92" i="16"/>
  <c r="K92" i="16"/>
  <c r="J92" i="16"/>
  <c r="I92" i="16"/>
  <c r="H92" i="16"/>
  <c r="G92" i="16"/>
  <c r="O91" i="16"/>
  <c r="N91" i="16"/>
  <c r="M91" i="16"/>
  <c r="L91" i="16"/>
  <c r="K91" i="16"/>
  <c r="J91" i="16"/>
  <c r="I91" i="16"/>
  <c r="H91" i="16"/>
  <c r="G91" i="16"/>
  <c r="N88" i="16"/>
  <c r="M88" i="16"/>
  <c r="L88" i="16"/>
  <c r="K88" i="16"/>
  <c r="J88" i="16"/>
  <c r="I88" i="16"/>
  <c r="H88" i="16"/>
  <c r="G88" i="16"/>
  <c r="O87" i="16"/>
  <c r="N87" i="16"/>
  <c r="M87" i="16"/>
  <c r="L87" i="16"/>
  <c r="K87" i="16"/>
  <c r="J87" i="16"/>
  <c r="I87" i="16"/>
  <c r="H87" i="16"/>
  <c r="G87" i="16"/>
  <c r="F96" i="16"/>
  <c r="F95" i="16"/>
  <c r="F92" i="16"/>
  <c r="F91" i="16"/>
  <c r="F88" i="16"/>
  <c r="F87" i="16"/>
  <c r="O84" i="16"/>
  <c r="N84" i="16"/>
  <c r="M84" i="16"/>
  <c r="L84" i="16"/>
  <c r="K84" i="16"/>
  <c r="J84" i="16"/>
  <c r="I84" i="16"/>
  <c r="H84" i="16"/>
  <c r="G84" i="16"/>
  <c r="F84" i="16"/>
  <c r="L93" i="16" l="1"/>
  <c r="G89" i="16"/>
  <c r="O100" i="16"/>
  <c r="O104" i="16" s="1"/>
  <c r="O105" i="16" s="1"/>
  <c r="M93" i="16"/>
  <c r="N100" i="16"/>
  <c r="N104" i="16" s="1"/>
  <c r="N105" i="16" s="1"/>
  <c r="K89" i="16"/>
  <c r="N89" i="16"/>
  <c r="H93" i="16"/>
  <c r="N97" i="16"/>
  <c r="L89" i="16"/>
  <c r="K93" i="16"/>
  <c r="G100" i="16"/>
  <c r="J100" i="16"/>
  <c r="F100" i="16"/>
  <c r="H100" i="16"/>
  <c r="I100" i="16"/>
  <c r="K100" i="16"/>
  <c r="K104" i="16" s="1"/>
  <c r="K105" i="16" s="1"/>
  <c r="L100" i="16"/>
  <c r="L104" i="16" s="1"/>
  <c r="L105" i="16" s="1"/>
  <c r="M100" i="16"/>
  <c r="O93" i="16"/>
  <c r="F89" i="16"/>
  <c r="F93" i="16"/>
  <c r="O89" i="16"/>
  <c r="I93" i="16"/>
  <c r="O97" i="16"/>
  <c r="J93" i="16"/>
  <c r="N93" i="16"/>
  <c r="M89" i="16"/>
  <c r="G93" i="16"/>
  <c r="M97" i="16"/>
  <c r="H89" i="16"/>
  <c r="I89" i="16"/>
  <c r="J89" i="16"/>
  <c r="L97" i="16"/>
  <c r="O83" i="16"/>
  <c r="O99" i="16" s="1"/>
  <c r="N83" i="16"/>
  <c r="N99" i="16" s="1"/>
  <c r="M83" i="16"/>
  <c r="M99" i="16" s="1"/>
  <c r="L83" i="16"/>
  <c r="L99" i="16" s="1"/>
  <c r="K83" i="16"/>
  <c r="K99" i="16" s="1"/>
  <c r="J83" i="16"/>
  <c r="J99" i="16" s="1"/>
  <c r="I83" i="16"/>
  <c r="I99" i="16" s="1"/>
  <c r="H83" i="16"/>
  <c r="H99" i="16" s="1"/>
  <c r="G83" i="16"/>
  <c r="G99" i="16" s="1"/>
  <c r="F83" i="16"/>
  <c r="F99" i="16" s="1"/>
  <c r="O81" i="16"/>
  <c r="N81" i="16"/>
  <c r="M81" i="16"/>
  <c r="L81" i="16"/>
  <c r="K81" i="16"/>
  <c r="J81" i="16"/>
  <c r="I81" i="16"/>
  <c r="H81" i="16"/>
  <c r="G81" i="16"/>
  <c r="F81" i="16"/>
  <c r="M101" i="16" l="1"/>
  <c r="M104" i="16"/>
  <c r="M105" i="16" s="1"/>
  <c r="L101" i="16"/>
  <c r="K101" i="16"/>
  <c r="O101" i="16"/>
  <c r="N101" i="16"/>
  <c r="O85" i="16"/>
  <c r="M85" i="16"/>
  <c r="G85" i="16"/>
  <c r="J85" i="16"/>
  <c r="H85" i="16"/>
  <c r="K85" i="16"/>
  <c r="L85" i="16"/>
  <c r="N85" i="16"/>
  <c r="F85" i="16"/>
  <c r="I85" i="16"/>
</calcChain>
</file>

<file path=xl/sharedStrings.xml><?xml version="1.0" encoding="utf-8"?>
<sst xmlns="http://schemas.openxmlformats.org/spreadsheetml/2006/main" count="412" uniqueCount="65">
  <si>
    <t>Drip Tape</t>
  </si>
  <si>
    <t>Gallons Used</t>
  </si>
  <si>
    <t>Pivots</t>
  </si>
  <si>
    <t>Gravity</t>
  </si>
  <si>
    <t>Combination</t>
  </si>
  <si>
    <t>Republican Basin</t>
  </si>
  <si>
    <t>Platte Basin</t>
  </si>
  <si>
    <t>Little Blue Basin</t>
  </si>
  <si>
    <t>Actual Reported Irrigated Acres</t>
  </si>
  <si>
    <t>Certified Irrigated Acres</t>
  </si>
  <si>
    <t>Wildlife Areas</t>
  </si>
  <si>
    <t>Actual Reported Acres</t>
  </si>
  <si>
    <t>Average acre Inches</t>
  </si>
  <si>
    <t>Actual Reported  Acres</t>
  </si>
  <si>
    <t>Year</t>
  </si>
  <si>
    <t>Certified Aces</t>
  </si>
  <si>
    <t>Actual Irrigated Acres</t>
  </si>
  <si>
    <t>IPA [actual irrigated]</t>
  </si>
  <si>
    <t>District Wide</t>
  </si>
  <si>
    <t>Misc [gallons used]</t>
  </si>
  <si>
    <t>Total Irrigation Use</t>
  </si>
  <si>
    <t>Total Gallons Used</t>
  </si>
  <si>
    <t>Other Uses</t>
  </si>
  <si>
    <t>ACRE FEET [Irrigation +]</t>
  </si>
  <si>
    <t>Gallons [Irrigation +]</t>
  </si>
  <si>
    <t>G</t>
  </si>
  <si>
    <t>O</t>
  </si>
  <si>
    <t>S</t>
  </si>
  <si>
    <t>P</t>
  </si>
  <si>
    <t>E</t>
  </si>
  <si>
    <t>R</t>
  </si>
  <si>
    <t>C</t>
  </si>
  <si>
    <t>U</t>
  </si>
  <si>
    <t>N</t>
  </si>
  <si>
    <t>Y</t>
  </si>
  <si>
    <t xml:space="preserve"> </t>
  </si>
  <si>
    <t>T</t>
  </si>
  <si>
    <t>A</t>
  </si>
  <si>
    <t>L</t>
  </si>
  <si>
    <t>K</t>
  </si>
  <si>
    <t>I</t>
  </si>
  <si>
    <t>H</t>
  </si>
  <si>
    <t>B</t>
  </si>
  <si>
    <t>W</t>
  </si>
  <si>
    <t>YEAR</t>
  </si>
  <si>
    <t>ACRE FEET</t>
  </si>
  <si>
    <t>Total Gallons Used [Irrigation]</t>
  </si>
  <si>
    <t>Other Use [Non Irrigation]</t>
  </si>
  <si>
    <t>Wildlife Acres</t>
  </si>
  <si>
    <t>Basin IPA</t>
  </si>
  <si>
    <t>Basin Acre Feet</t>
  </si>
  <si>
    <t xml:space="preserve">Total Gallons Used </t>
  </si>
  <si>
    <t>Total Volume Pumped</t>
  </si>
  <si>
    <t>Basin Total Gallons Used</t>
  </si>
  <si>
    <t>* Lower Republican Reports volume on these wells</t>
  </si>
  <si>
    <t>Harlan County Acres</t>
  </si>
  <si>
    <t>2020</t>
  </si>
  <si>
    <t>Wildlife Gallons Used</t>
  </si>
  <si>
    <t>Wildlife Useage</t>
  </si>
  <si>
    <t xml:space="preserve">Tri-Basin NRD       Republican Basin              </t>
  </si>
  <si>
    <t>Tri-Basin NRD                             Platte Basin</t>
  </si>
  <si>
    <t>Republican basin NOTE</t>
  </si>
  <si>
    <t>Certified Irrigated acres in Harlan Co</t>
  </si>
  <si>
    <t>watered in part by wells in TBNRD that are in series with wells in LRNRD</t>
  </si>
  <si>
    <t>Tri-Basin NRD                                               Little Blue Basin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</si>
</sst>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mmmm\ d\,\ yyyy;@"/>
    <numFmt numFmtId="166" formatCode="#,##0.0"/>
    <numFmt numFmtId="167" formatCode="#,##0.000"/>
  </numFmts>
  <fonts count="11" x14ac:knownFonts="1">
    <font>
      <sz val="10"/>
      <name val="Arial"/>
    </font>
    <font>
      <sz val="10"/>
      <color indexed="8"/>
      <name val="Arial"/>
      <family val="2"/>
    </font>
    <font>
      <b/>
      <sz val="8"/>
      <name val="Arial Black"/>
      <family val="2"/>
    </font>
    <font>
      <sz val="9"/>
      <name val="Arial Black"/>
      <family val="2"/>
    </font>
    <font>
      <b/>
      <sz val="9"/>
      <name val="Arial Black"/>
      <family val="2"/>
    </font>
    <font>
      <sz val="8"/>
      <name val="Arial Black"/>
      <family val="2"/>
    </font>
    <font>
      <sz val="10"/>
      <color indexed="8"/>
      <name val="Arial"/>
      <family val="2"/>
    </font>
    <font>
      <sz val="8"/>
      <name val="Arial Nova"/>
      <family val="2"/>
    </font>
    <font>
      <b/>
      <sz val="8"/>
      <name val="Arial Nova"/>
      <family val="2"/>
    </font>
    <font>
      <sz val="8"/>
      <color indexed="8"/>
      <name val="Arial Nova"/>
      <family val="2"/>
    </font>
    <font>
      <b/>
      <sz val="9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75">
    <xf numFmtId="0" fontId="0" fillId="0" borderId="0" xfId="0"/>
    <xf numFmtId="0" fontId="2" fillId="0" borderId="1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4" fontId="5" fillId="0" borderId="5" xfId="0" applyNumberFormat="1" applyFont="1" applyBorder="1"/>
    <xf numFmtId="4" fontId="2" fillId="0" borderId="5" xfId="0" applyNumberFormat="1" applyFont="1" applyBorder="1" applyAlignment="1">
      <alignment horizontal="center" vertical="center"/>
    </xf>
    <xf numFmtId="167" fontId="5" fillId="0" borderId="0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7" fontId="5" fillId="0" borderId="0" xfId="0" applyNumberFormat="1" applyFont="1"/>
    <xf numFmtId="167" fontId="2" fillId="0" borderId="0" xfId="0" applyNumberFormat="1" applyFont="1" applyFill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/>
    </xf>
    <xf numFmtId="167" fontId="5" fillId="0" borderId="8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4" fontId="5" fillId="0" borderId="0" xfId="0" applyNumberFormat="1" applyFont="1"/>
    <xf numFmtId="167" fontId="5" fillId="0" borderId="6" xfId="0" applyNumberFormat="1" applyFont="1" applyBorder="1"/>
    <xf numFmtId="4" fontId="5" fillId="0" borderId="14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3" xfId="0" applyFont="1" applyFill="1" applyBorder="1" applyAlignment="1">
      <alignment horizontal="right"/>
    </xf>
    <xf numFmtId="4" fontId="2" fillId="0" borderId="5" xfId="0" applyNumberFormat="1" applyFont="1" applyBorder="1" applyAlignment="1">
      <alignment horizontal="center"/>
    </xf>
    <xf numFmtId="4" fontId="2" fillId="0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/>
    <xf numFmtId="0" fontId="7" fillId="0" borderId="4" xfId="0" applyFont="1" applyBorder="1" applyAlignment="1"/>
    <xf numFmtId="0" fontId="8" fillId="0" borderId="4" xfId="0" applyFont="1" applyBorder="1" applyAlignment="1"/>
    <xf numFmtId="0" fontId="8" fillId="0" borderId="4" xfId="0" applyFont="1" applyBorder="1"/>
    <xf numFmtId="4" fontId="8" fillId="0" borderId="4" xfId="0" applyNumberFormat="1" applyFont="1" applyBorder="1"/>
    <xf numFmtId="3" fontId="8" fillId="0" borderId="4" xfId="0" applyNumberFormat="1" applyFont="1" applyBorder="1"/>
    <xf numFmtId="4" fontId="7" fillId="0" borderId="4" xfId="0" applyNumberFormat="1" applyFont="1" applyBorder="1"/>
    <xf numFmtId="166" fontId="7" fillId="0" borderId="1" xfId="0" applyNumberFormat="1" applyFont="1" applyBorder="1"/>
    <xf numFmtId="4" fontId="7" fillId="0" borderId="1" xfId="0" applyNumberFormat="1" applyFont="1" applyBorder="1"/>
    <xf numFmtId="4" fontId="7" fillId="0" borderId="1" xfId="0" applyNumberFormat="1" applyFont="1" applyBorder="1" applyAlignment="1"/>
    <xf numFmtId="4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1" xfId="0" applyNumberFormat="1" applyFont="1" applyBorder="1" applyAlignment="1"/>
    <xf numFmtId="3" fontId="7" fillId="0" borderId="1" xfId="0" applyNumberFormat="1" applyFont="1" applyFill="1" applyBorder="1"/>
    <xf numFmtId="0" fontId="7" fillId="0" borderId="1" xfId="0" applyFont="1" applyBorder="1"/>
    <xf numFmtId="2" fontId="7" fillId="0" borderId="1" xfId="0" applyNumberFormat="1" applyFont="1" applyBorder="1" applyAlignment="1"/>
    <xf numFmtId="2" fontId="7" fillId="0" borderId="1" xfId="0" applyNumberFormat="1" applyFont="1" applyBorder="1"/>
    <xf numFmtId="164" fontId="7" fillId="0" borderId="1" xfId="0" applyNumberFormat="1" applyFont="1" applyBorder="1"/>
    <xf numFmtId="4" fontId="7" fillId="0" borderId="0" xfId="0" applyNumberFormat="1" applyFont="1"/>
    <xf numFmtId="0" fontId="7" fillId="0" borderId="1" xfId="0" applyFont="1" applyBorder="1" applyAlignment="1"/>
    <xf numFmtId="4" fontId="8" fillId="0" borderId="1" xfId="0" applyNumberFormat="1" applyFont="1" applyBorder="1" applyAlignment="1"/>
    <xf numFmtId="4" fontId="8" fillId="0" borderId="1" xfId="0" applyNumberFormat="1" applyFont="1" applyBorder="1"/>
    <xf numFmtId="3" fontId="8" fillId="0" borderId="1" xfId="0" applyNumberFormat="1" applyFont="1" applyBorder="1" applyAlignment="1"/>
    <xf numFmtId="3" fontId="8" fillId="0" borderId="1" xfId="0" applyNumberFormat="1" applyFont="1" applyBorder="1"/>
    <xf numFmtId="3" fontId="7" fillId="0" borderId="3" xfId="0" applyNumberFormat="1" applyFont="1" applyBorder="1" applyAlignment="1"/>
    <xf numFmtId="3" fontId="8" fillId="0" borderId="3" xfId="0" applyNumberFormat="1" applyFont="1" applyBorder="1" applyAlignment="1"/>
    <xf numFmtId="3" fontId="8" fillId="0" borderId="3" xfId="0" applyNumberFormat="1" applyFont="1" applyBorder="1"/>
    <xf numFmtId="3" fontId="7" fillId="0" borderId="3" xfId="0" applyNumberFormat="1" applyFont="1" applyBorder="1"/>
    <xf numFmtId="4" fontId="7" fillId="0" borderId="2" xfId="0" applyNumberFormat="1" applyFont="1" applyBorder="1"/>
    <xf numFmtId="3" fontId="7" fillId="0" borderId="2" xfId="0" applyNumberFormat="1" applyFont="1" applyBorder="1"/>
    <xf numFmtId="3" fontId="7" fillId="0" borderId="4" xfId="0" applyNumberFormat="1" applyFont="1" applyBorder="1"/>
    <xf numFmtId="3" fontId="8" fillId="0" borderId="5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4" fontId="7" fillId="0" borderId="17" xfId="0" applyNumberFormat="1" applyFont="1" applyBorder="1"/>
    <xf numFmtId="3" fontId="8" fillId="0" borderId="1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/>
    <xf numFmtId="4" fontId="8" fillId="0" borderId="5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67" fontId="7" fillId="0" borderId="0" xfId="0" applyNumberFormat="1" applyFont="1"/>
    <xf numFmtId="167" fontId="7" fillId="0" borderId="1" xfId="0" applyNumberFormat="1" applyFont="1" applyBorder="1"/>
    <xf numFmtId="167" fontId="7" fillId="0" borderId="1" xfId="0" applyNumberFormat="1" applyFont="1" applyBorder="1" applyAlignment="1"/>
    <xf numFmtId="167" fontId="7" fillId="0" borderId="2" xfId="0" applyNumberFormat="1" applyFont="1" applyBorder="1"/>
    <xf numFmtId="165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/>
    <xf numFmtId="164" fontId="7" fillId="0" borderId="1" xfId="0" applyNumberFormat="1" applyFont="1" applyBorder="1" applyAlignment="1"/>
    <xf numFmtId="166" fontId="7" fillId="0" borderId="1" xfId="0" applyNumberFormat="1" applyFont="1" applyBorder="1" applyAlignment="1"/>
    <xf numFmtId="0" fontId="7" fillId="0" borderId="1" xfId="0" applyFont="1" applyBorder="1" applyAlignment="1">
      <alignment horizontal="right"/>
    </xf>
    <xf numFmtId="0" fontId="7" fillId="0" borderId="0" xfId="0" applyFont="1" applyBorder="1"/>
    <xf numFmtId="2" fontId="7" fillId="0" borderId="0" xfId="0" applyNumberFormat="1" applyFont="1" applyBorder="1"/>
    <xf numFmtId="3" fontId="7" fillId="0" borderId="0" xfId="0" applyNumberFormat="1" applyFont="1" applyBorder="1"/>
    <xf numFmtId="0" fontId="5" fillId="0" borderId="0" xfId="0" applyFont="1" applyAlignment="1"/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2" fillId="0" borderId="18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7" fontId="2" fillId="0" borderId="1" xfId="0" applyNumberFormat="1" applyFont="1" applyFill="1" applyBorder="1" applyAlignment="1">
      <alignment horizontal="right"/>
    </xf>
    <xf numFmtId="0" fontId="5" fillId="0" borderId="12" xfId="0" applyFont="1" applyBorder="1"/>
    <xf numFmtId="4" fontId="5" fillId="0" borderId="12" xfId="0" applyNumberFormat="1" applyFont="1" applyBorder="1" applyAlignment="1"/>
    <xf numFmtId="4" fontId="2" fillId="0" borderId="12" xfId="0" applyNumberFormat="1" applyFont="1" applyBorder="1" applyAlignment="1">
      <alignment horizontal="center"/>
    </xf>
    <xf numFmtId="0" fontId="2" fillId="0" borderId="0" xfId="0" applyFont="1"/>
    <xf numFmtId="0" fontId="8" fillId="0" borderId="0" xfId="0" applyFont="1"/>
    <xf numFmtId="0" fontId="2" fillId="0" borderId="5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/>
    <xf numFmtId="3" fontId="7" fillId="0" borderId="2" xfId="0" applyNumberFormat="1" applyFont="1" applyFill="1" applyBorder="1"/>
    <xf numFmtId="3" fontId="8" fillId="0" borderId="21" xfId="0" applyNumberFormat="1" applyFont="1" applyBorder="1"/>
    <xf numFmtId="0" fontId="5" fillId="0" borderId="6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8" fillId="0" borderId="21" xfId="0" applyNumberFormat="1" applyFont="1" applyBorder="1" applyAlignment="1">
      <alignment horizontal="right"/>
    </xf>
    <xf numFmtId="167" fontId="7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9" fillId="0" borderId="1" xfId="1" applyNumberFormat="1" applyFont="1" applyFill="1" applyBorder="1" applyAlignment="1">
      <alignment horizontal="right" wrapText="1"/>
    </xf>
    <xf numFmtId="4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8" fillId="0" borderId="14" xfId="0" applyNumberFormat="1" applyFont="1" applyBorder="1" applyAlignment="1">
      <alignment horizontal="right"/>
    </xf>
    <xf numFmtId="166" fontId="7" fillId="0" borderId="2" xfId="0" applyNumberFormat="1" applyFont="1" applyBorder="1"/>
    <xf numFmtId="3" fontId="9" fillId="0" borderId="1" xfId="2" applyNumberFormat="1" applyFont="1" applyBorder="1"/>
    <xf numFmtId="3" fontId="8" fillId="0" borderId="0" xfId="0" applyNumberFormat="1" applyFont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7" fillId="0" borderId="17" xfId="0" applyFont="1" applyBorder="1"/>
    <xf numFmtId="0" fontId="7" fillId="0" borderId="2" xfId="0" applyFont="1" applyBorder="1"/>
    <xf numFmtId="3" fontId="7" fillId="3" borderId="2" xfId="0" applyNumberFormat="1" applyFont="1" applyFill="1" applyBorder="1"/>
    <xf numFmtId="3" fontId="8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4" fontId="7" fillId="0" borderId="0" xfId="0" applyNumberFormat="1" applyFont="1" applyBorder="1"/>
    <xf numFmtId="164" fontId="7" fillId="0" borderId="0" xfId="0" applyNumberFormat="1" applyFont="1" applyBorder="1"/>
    <xf numFmtId="3" fontId="8" fillId="0" borderId="23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right"/>
    </xf>
    <xf numFmtId="49" fontId="5" fillId="0" borderId="8" xfId="0" applyNumberFormat="1" applyFont="1" applyBorder="1" applyAlignment="1">
      <alignment horizontal="center" vertical="center"/>
    </xf>
    <xf numFmtId="3" fontId="7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5" xfId="0" applyFont="1" applyBorder="1"/>
    <xf numFmtId="4" fontId="5" fillId="0" borderId="5" xfId="0" applyNumberFormat="1" applyFont="1" applyBorder="1" applyAlignment="1"/>
    <xf numFmtId="3" fontId="8" fillId="0" borderId="2" xfId="0" applyNumberFormat="1" applyFont="1" applyBorder="1"/>
    <xf numFmtId="167" fontId="2" fillId="0" borderId="0" xfId="0" applyNumberFormat="1" applyFont="1"/>
    <xf numFmtId="167" fontId="8" fillId="0" borderId="1" xfId="0" applyNumberFormat="1" applyFont="1" applyBorder="1"/>
    <xf numFmtId="167" fontId="8" fillId="0" borderId="1" xfId="0" applyNumberFormat="1" applyFont="1" applyBorder="1" applyAlignment="1"/>
    <xf numFmtId="167" fontId="8" fillId="0" borderId="2" xfId="0" applyNumberFormat="1" applyFont="1" applyBorder="1"/>
    <xf numFmtId="4" fontId="8" fillId="0" borderId="2" xfId="0" applyNumberFormat="1" applyFont="1" applyBorder="1"/>
    <xf numFmtId="167" fontId="8" fillId="0" borderId="0" xfId="0" applyNumberFormat="1" applyFont="1"/>
    <xf numFmtId="4" fontId="7" fillId="0" borderId="21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3" fontId="8" fillId="0" borderId="14" xfId="0" applyNumberFormat="1" applyFont="1" applyBorder="1"/>
    <xf numFmtId="3" fontId="8" fillId="0" borderId="12" xfId="0" applyNumberFormat="1" applyFont="1" applyBorder="1"/>
    <xf numFmtId="3" fontId="8" fillId="0" borderId="16" xfId="0" applyNumberFormat="1" applyFont="1" applyBorder="1" applyAlignment="1">
      <alignment horizontal="center" vertical="center"/>
    </xf>
    <xf numFmtId="3" fontId="8" fillId="0" borderId="27" xfId="0" applyNumberFormat="1" applyFont="1" applyBorder="1"/>
    <xf numFmtId="3" fontId="8" fillId="0" borderId="13" xfId="0" applyNumberFormat="1" applyFont="1" applyBorder="1"/>
    <xf numFmtId="4" fontId="5" fillId="0" borderId="5" xfId="0" applyNumberFormat="1" applyFont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2" fillId="0" borderId="21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 vertical="center"/>
    </xf>
    <xf numFmtId="4" fontId="7" fillId="0" borderId="4" xfId="0" applyNumberFormat="1" applyFont="1" applyFill="1" applyBorder="1"/>
    <xf numFmtId="3" fontId="7" fillId="0" borderId="5" xfId="0" applyNumberFormat="1" applyFont="1" applyBorder="1"/>
    <xf numFmtId="0" fontId="2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3" fontId="5" fillId="0" borderId="1" xfId="0" applyNumberFormat="1" applyFont="1" applyBorder="1" applyAlignment="1">
      <alignment horizontal="left"/>
    </xf>
    <xf numFmtId="3" fontId="5" fillId="0" borderId="13" xfId="0" applyNumberFormat="1" applyFont="1" applyBorder="1" applyAlignment="1">
      <alignment horizontal="left"/>
    </xf>
    <xf numFmtId="3" fontId="5" fillId="0" borderId="27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67" fontId="5" fillId="0" borderId="6" xfId="0" applyNumberFormat="1" applyFont="1" applyBorder="1" applyAlignment="1">
      <alignment horizontal="center" vertical="center"/>
    </xf>
    <xf numFmtId="167" fontId="5" fillId="0" borderId="18" xfId="0" applyNumberFormat="1" applyFont="1" applyBorder="1"/>
    <xf numFmtId="3" fontId="5" fillId="0" borderId="11" xfId="0" applyNumberFormat="1" applyFont="1" applyBorder="1" applyAlignment="1">
      <alignment horizontal="left"/>
    </xf>
    <xf numFmtId="4" fontId="5" fillId="0" borderId="1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5" fillId="0" borderId="7" xfId="0" applyNumberFormat="1" applyFont="1" applyBorder="1" applyAlignment="1">
      <alignment horizontal="left"/>
    </xf>
    <xf numFmtId="4" fontId="5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0" borderId="7" xfId="0" applyFont="1" applyBorder="1" applyAlignment="1">
      <alignment horizontal="right" vertical="center"/>
    </xf>
    <xf numFmtId="0" fontId="10" fillId="0" borderId="0" xfId="0" applyFont="1"/>
    <xf numFmtId="4" fontId="10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8" fillId="3" borderId="16" xfId="0" applyFont="1" applyFill="1" applyBorder="1" applyAlignment="1">
      <alignment horizontal="right"/>
    </xf>
    <xf numFmtId="0" fontId="8" fillId="3" borderId="23" xfId="0" applyFont="1" applyFill="1" applyBorder="1" applyAlignment="1">
      <alignment horizontal="right"/>
    </xf>
    <xf numFmtId="165" fontId="3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left" wrapText="1"/>
    </xf>
    <xf numFmtId="165" fontId="5" fillId="0" borderId="15" xfId="0" applyNumberFormat="1" applyFont="1" applyBorder="1" applyAlignment="1">
      <alignment horizontal="center"/>
    </xf>
    <xf numFmtId="0" fontId="5" fillId="0" borderId="21" xfId="0" applyFont="1" applyBorder="1"/>
    <xf numFmtId="0" fontId="5" fillId="0" borderId="14" xfId="0" applyFont="1" applyBorder="1"/>
    <xf numFmtId="0" fontId="5" fillId="0" borderId="30" xfId="0" applyFont="1" applyBorder="1" applyAlignment="1"/>
    <xf numFmtId="4" fontId="8" fillId="0" borderId="5" xfId="0" applyNumberFormat="1" applyFont="1" applyBorder="1"/>
    <xf numFmtId="4" fontId="8" fillId="0" borderId="5" xfId="0" applyNumberFormat="1" applyFont="1" applyBorder="1" applyAlignment="1"/>
  </cellXfs>
  <cellStyles count="3">
    <cellStyle name="Normal" xfId="0" builtinId="0"/>
    <cellStyle name="Normal_Platte Basin_1" xfId="2" xr:uid="{DEBAE3CE-C396-4221-85C9-1608D5F3C3AC}"/>
    <cellStyle name="Normal_Sheet3" xfId="1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D3DF-BEC0-4FEB-97D6-F177F202FEE0}">
  <dimension ref="A1:S132"/>
  <sheetViews>
    <sheetView tabSelected="1" workbookViewId="0">
      <pane xSplit="2" ySplit="2" topLeftCell="C107" activePane="bottomRight" state="frozen"/>
      <selection pane="topRight" activeCell="C1" sqref="C1"/>
      <selection pane="bottomLeft" activeCell="A3" sqref="A3"/>
      <selection pane="bottomRight" activeCell="J116" sqref="J116:K116"/>
    </sheetView>
  </sheetViews>
  <sheetFormatPr defaultColWidth="17.28515625" defaultRowHeight="12.75" x14ac:dyDescent="0.25"/>
  <cols>
    <col min="1" max="1" width="4.42578125" style="2" customWidth="1"/>
    <col min="2" max="2" width="21.85546875" style="2" customWidth="1"/>
    <col min="3" max="4" width="12.7109375" style="54" customWidth="1"/>
    <col min="5" max="5" width="13" style="101" customWidth="1"/>
    <col min="6" max="7" width="12.7109375" style="101" customWidth="1"/>
    <col min="8" max="14" width="12.7109375" style="54" customWidth="1"/>
    <col min="15" max="15" width="12.7109375" style="73" customWidth="1"/>
    <col min="16" max="17" width="12.7109375" style="54" customWidth="1"/>
    <col min="18" max="18" width="12.7109375" style="73" customWidth="1"/>
    <col min="19" max="47" width="12.7109375" style="54" customWidth="1"/>
    <col min="48" max="16384" width="17.28515625" style="54"/>
  </cols>
  <sheetData>
    <row r="1" spans="1:19" s="2" customFormat="1" ht="37.5" customHeight="1" x14ac:dyDescent="0.25">
      <c r="A1" s="262" t="s">
        <v>59</v>
      </c>
      <c r="B1" s="262"/>
      <c r="E1" s="108"/>
      <c r="F1" s="108"/>
      <c r="G1" s="108"/>
      <c r="O1" s="39"/>
      <c r="R1" s="265">
        <v>44599</v>
      </c>
      <c r="S1" s="265"/>
    </row>
    <row r="2" spans="1:19" s="2" customFormat="1" ht="21" customHeight="1" thickBot="1" x14ac:dyDescent="0.3">
      <c r="B2" s="6" t="s">
        <v>44</v>
      </c>
      <c r="C2" s="109">
        <v>2005</v>
      </c>
      <c r="D2" s="109">
        <v>2006</v>
      </c>
      <c r="E2" s="109">
        <v>2007</v>
      </c>
      <c r="F2" s="110">
        <v>2008</v>
      </c>
      <c r="G2" s="110">
        <v>2009</v>
      </c>
      <c r="H2" s="110">
        <v>2010</v>
      </c>
      <c r="I2" s="110">
        <v>2011</v>
      </c>
      <c r="J2" s="110">
        <v>2012</v>
      </c>
      <c r="K2" s="111">
        <v>2013</v>
      </c>
      <c r="L2" s="112">
        <v>2014</v>
      </c>
      <c r="M2" s="112">
        <v>2015</v>
      </c>
      <c r="N2" s="113">
        <v>2016</v>
      </c>
      <c r="O2" s="114">
        <v>2017</v>
      </c>
      <c r="P2" s="113">
        <v>2018</v>
      </c>
      <c r="Q2" s="113">
        <v>2019</v>
      </c>
      <c r="R2" s="115">
        <v>2020</v>
      </c>
      <c r="S2" s="142">
        <v>2021</v>
      </c>
    </row>
    <row r="3" spans="1:19" s="2" customFormat="1" ht="17.25" customHeight="1" thickTop="1" thickBot="1" x14ac:dyDescent="0.3">
      <c r="B3" s="15" t="s">
        <v>9</v>
      </c>
      <c r="C3" s="127"/>
      <c r="D3" s="127"/>
      <c r="E3" s="128">
        <v>41644.42</v>
      </c>
      <c r="F3" s="129">
        <v>41424.32</v>
      </c>
      <c r="G3" s="129">
        <v>41424.04</v>
      </c>
      <c r="H3" s="37">
        <v>41347.800000000003</v>
      </c>
      <c r="I3" s="37">
        <v>41348.06</v>
      </c>
      <c r="J3" s="37">
        <v>41351.410000000003</v>
      </c>
      <c r="K3" s="37">
        <v>41365.699999999997</v>
      </c>
      <c r="L3" s="37">
        <v>41365.040000000001</v>
      </c>
      <c r="M3" s="37">
        <v>41346.160000000003</v>
      </c>
      <c r="N3" s="37">
        <v>41349.75</v>
      </c>
      <c r="O3" s="44">
        <v>41370.75</v>
      </c>
      <c r="P3" s="44">
        <v>41369.5</v>
      </c>
      <c r="Q3" s="44">
        <v>41403.11</v>
      </c>
      <c r="R3" s="45">
        <v>41403.11</v>
      </c>
      <c r="S3" s="199">
        <v>41423.949999999997</v>
      </c>
    </row>
    <row r="4" spans="1:19" ht="17.25" customHeight="1" x14ac:dyDescent="0.2">
      <c r="A4" s="116" t="s">
        <v>39</v>
      </c>
      <c r="B4" s="9" t="s">
        <v>2</v>
      </c>
      <c r="C4" s="55"/>
      <c r="D4" s="55"/>
      <c r="E4" s="56"/>
      <c r="F4" s="56"/>
      <c r="G4" s="57"/>
      <c r="H4" s="58"/>
      <c r="I4" s="59"/>
      <c r="J4" s="59"/>
      <c r="K4" s="60"/>
      <c r="L4" s="59"/>
      <c r="M4" s="58"/>
      <c r="N4" s="58"/>
      <c r="O4" s="59"/>
      <c r="P4" s="58"/>
      <c r="Q4" s="59"/>
      <c r="R4" s="89"/>
      <c r="S4" s="55"/>
    </row>
    <row r="5" spans="1:19" ht="17.25" customHeight="1" x14ac:dyDescent="0.25">
      <c r="A5" s="117" t="s">
        <v>29</v>
      </c>
      <c r="B5" s="118" t="s">
        <v>11</v>
      </c>
      <c r="C5" s="62">
        <v>19048.29</v>
      </c>
      <c r="D5" s="63">
        <v>22242.819999999992</v>
      </c>
      <c r="E5" s="64">
        <v>22385.64</v>
      </c>
      <c r="F5" s="64">
        <v>23654.85</v>
      </c>
      <c r="G5" s="64">
        <v>23989.449999999993</v>
      </c>
      <c r="H5" s="63">
        <v>23420.069999999985</v>
      </c>
      <c r="I5" s="63">
        <v>19638.939999999999</v>
      </c>
      <c r="J5" s="63">
        <v>20353.599999999999</v>
      </c>
      <c r="K5" s="63">
        <v>24643.73</v>
      </c>
      <c r="L5" s="63">
        <v>24765.78</v>
      </c>
      <c r="M5" s="63">
        <v>24650.91</v>
      </c>
      <c r="N5" s="63">
        <v>25014.850000000009</v>
      </c>
      <c r="O5" s="63">
        <v>31018.14000000001</v>
      </c>
      <c r="P5" s="62">
        <v>31190.140000000003</v>
      </c>
      <c r="Q5" s="65">
        <v>30659.1</v>
      </c>
      <c r="R5" s="139">
        <v>32319</v>
      </c>
      <c r="S5" s="65">
        <v>31045.7</v>
      </c>
    </row>
    <row r="6" spans="1:19" ht="17.25" customHeight="1" x14ac:dyDescent="0.25">
      <c r="A6" s="117" t="s">
        <v>37</v>
      </c>
      <c r="B6" s="118" t="s">
        <v>1</v>
      </c>
      <c r="C6" s="66">
        <v>4707590100</v>
      </c>
      <c r="D6" s="66">
        <v>4359170930</v>
      </c>
      <c r="E6" s="67">
        <v>3541381170</v>
      </c>
      <c r="F6" s="67">
        <v>3818925847</v>
      </c>
      <c r="G6" s="67">
        <v>4076847096</v>
      </c>
      <c r="H6" s="66">
        <v>2488373015</v>
      </c>
      <c r="I6" s="66">
        <v>3068789295</v>
      </c>
      <c r="J6" s="66">
        <v>6888349787</v>
      </c>
      <c r="K6" s="66">
        <v>7063988419</v>
      </c>
      <c r="L6" s="66">
        <v>3748611721</v>
      </c>
      <c r="M6" s="66">
        <v>6060475376</v>
      </c>
      <c r="N6" s="66">
        <v>7037163570</v>
      </c>
      <c r="O6" s="66">
        <v>5486469797</v>
      </c>
      <c r="P6" s="66">
        <v>4713924522.1000004</v>
      </c>
      <c r="Q6" s="68">
        <v>3331595134</v>
      </c>
      <c r="R6" s="140">
        <v>9934337498</v>
      </c>
      <c r="S6" s="68">
        <v>5391603175</v>
      </c>
    </row>
    <row r="7" spans="1:19" ht="17.25" customHeight="1" thickBot="1" x14ac:dyDescent="0.3">
      <c r="A7" s="116" t="s">
        <v>30</v>
      </c>
      <c r="B7" s="119" t="s">
        <v>12</v>
      </c>
      <c r="C7" s="69">
        <v>8.17</v>
      </c>
      <c r="D7" s="69">
        <v>7.85</v>
      </c>
      <c r="E7" s="64">
        <v>5.8259847678156014</v>
      </c>
      <c r="F7" s="64">
        <v>5.95</v>
      </c>
      <c r="G7" s="70">
        <v>6.2585008933089377</v>
      </c>
      <c r="H7" s="71">
        <v>3.9128525327440413</v>
      </c>
      <c r="I7" s="63">
        <v>5.75</v>
      </c>
      <c r="J7" s="63">
        <v>12.46</v>
      </c>
      <c r="K7" s="63">
        <v>10.56</v>
      </c>
      <c r="L7" s="63">
        <v>5.57</v>
      </c>
      <c r="M7" s="63">
        <v>9.0500000000000007</v>
      </c>
      <c r="N7" s="71">
        <v>10.360147273079557</v>
      </c>
      <c r="O7" s="63">
        <v>6.51</v>
      </c>
      <c r="P7" s="72">
        <v>5.5658498559707308</v>
      </c>
      <c r="Q7" s="65">
        <v>4</v>
      </c>
      <c r="R7" s="83">
        <f>SUM(R6/27154/R5)</f>
        <v>11.32001968080484</v>
      </c>
      <c r="S7" s="63">
        <f>SUM(S6/27154/S5)</f>
        <v>6.3956199745052729</v>
      </c>
    </row>
    <row r="8" spans="1:19" ht="17.25" customHeight="1" x14ac:dyDescent="0.2">
      <c r="A8" s="117" t="s">
        <v>33</v>
      </c>
      <c r="B8" s="16" t="s">
        <v>3</v>
      </c>
      <c r="C8" s="69"/>
      <c r="D8" s="69"/>
      <c r="E8" s="74"/>
      <c r="F8" s="74"/>
      <c r="G8" s="74"/>
      <c r="H8" s="69"/>
      <c r="I8" s="63"/>
      <c r="J8" s="63"/>
      <c r="K8" s="66"/>
      <c r="L8" s="63"/>
      <c r="M8" s="69"/>
      <c r="N8" s="69"/>
      <c r="O8" s="63"/>
      <c r="P8" s="69"/>
      <c r="Q8" s="63"/>
      <c r="R8" s="83"/>
      <c r="S8" s="69"/>
    </row>
    <row r="9" spans="1:19" ht="17.25" customHeight="1" x14ac:dyDescent="0.25">
      <c r="A9" s="117" t="s">
        <v>29</v>
      </c>
      <c r="B9" s="118" t="s">
        <v>11</v>
      </c>
      <c r="C9" s="62">
        <v>9039.8700000000008</v>
      </c>
      <c r="D9" s="63">
        <v>9589.1200000000026</v>
      </c>
      <c r="E9" s="64">
        <v>8713.6299999999992</v>
      </c>
      <c r="F9" s="64">
        <v>7884.45</v>
      </c>
      <c r="G9" s="64">
        <v>6782.76</v>
      </c>
      <c r="H9" s="63">
        <v>6336.83</v>
      </c>
      <c r="I9" s="63">
        <v>6379.6</v>
      </c>
      <c r="J9" s="63">
        <v>6331.91</v>
      </c>
      <c r="K9" s="63">
        <v>4280.08</v>
      </c>
      <c r="L9" s="63">
        <v>3817.91</v>
      </c>
      <c r="M9" s="63">
        <v>3584.8</v>
      </c>
      <c r="N9" s="63">
        <v>3458.1600000000008</v>
      </c>
      <c r="O9" s="63">
        <v>2624.2200000000003</v>
      </c>
      <c r="P9" s="62">
        <v>2169.7200000000003</v>
      </c>
      <c r="Q9" s="65">
        <v>1858.6</v>
      </c>
      <c r="R9" s="139">
        <v>2360.8000000000002</v>
      </c>
      <c r="S9" s="65">
        <v>2217.5</v>
      </c>
    </row>
    <row r="10" spans="1:19" ht="17.25" customHeight="1" x14ac:dyDescent="0.25">
      <c r="A10" s="117" t="s">
        <v>34</v>
      </c>
      <c r="B10" s="118" t="s">
        <v>1</v>
      </c>
      <c r="C10" s="66">
        <v>3153962470</v>
      </c>
      <c r="D10" s="66">
        <v>2905058338</v>
      </c>
      <c r="E10" s="67">
        <v>2104139800</v>
      </c>
      <c r="F10" s="67">
        <v>2053285966</v>
      </c>
      <c r="G10" s="67">
        <v>1861506618.2</v>
      </c>
      <c r="H10" s="66">
        <v>1061531125.1799999</v>
      </c>
      <c r="I10" s="66">
        <v>1661542627</v>
      </c>
      <c r="J10" s="66">
        <v>3198184631</v>
      </c>
      <c r="K10" s="66">
        <v>2290597600</v>
      </c>
      <c r="L10" s="66">
        <v>1004222115</v>
      </c>
      <c r="M10" s="66">
        <v>1610758519</v>
      </c>
      <c r="N10" s="66">
        <v>1902782114.0999999</v>
      </c>
      <c r="O10" s="66">
        <v>896621660</v>
      </c>
      <c r="P10" s="66">
        <v>726021399</v>
      </c>
      <c r="Q10" s="68">
        <v>576820423</v>
      </c>
      <c r="R10" s="140">
        <v>1413985050</v>
      </c>
      <c r="S10" s="68">
        <v>641392668</v>
      </c>
    </row>
    <row r="11" spans="1:19" ht="17.25" customHeight="1" thickBot="1" x14ac:dyDescent="0.3">
      <c r="A11" s="117"/>
      <c r="B11" s="119" t="s">
        <v>12</v>
      </c>
      <c r="C11" s="69">
        <v>13.51</v>
      </c>
      <c r="D11" s="69">
        <v>11.2</v>
      </c>
      <c r="E11" s="64">
        <v>8.8928642452676954</v>
      </c>
      <c r="F11" s="64">
        <v>9.59</v>
      </c>
      <c r="G11" s="70">
        <v>10.107047822160016</v>
      </c>
      <c r="H11" s="72">
        <v>6.1691717706980391</v>
      </c>
      <c r="I11" s="63">
        <v>9.59</v>
      </c>
      <c r="J11" s="63">
        <v>18.600000000000001</v>
      </c>
      <c r="K11" s="63">
        <v>19.71</v>
      </c>
      <c r="L11" s="63">
        <v>9.69</v>
      </c>
      <c r="M11" s="63">
        <v>16.55</v>
      </c>
      <c r="N11" s="71">
        <v>20.263299508861557</v>
      </c>
      <c r="O11" s="63">
        <v>12.582738509616224</v>
      </c>
      <c r="P11" s="72">
        <v>12.322871379285061</v>
      </c>
      <c r="Q11" s="65">
        <v>11.4</v>
      </c>
      <c r="R11" s="83">
        <f>SUM(R10/27154/R9)</f>
        <v>22.057272447595921</v>
      </c>
      <c r="S11" s="63">
        <f>SUM(S10/27154/S9)</f>
        <v>10.651886957508799</v>
      </c>
    </row>
    <row r="12" spans="1:19" ht="17.25" customHeight="1" x14ac:dyDescent="0.2">
      <c r="A12" s="117" t="s">
        <v>31</v>
      </c>
      <c r="B12" s="16" t="s">
        <v>4</v>
      </c>
      <c r="C12" s="69"/>
      <c r="D12" s="69"/>
      <c r="E12" s="74"/>
      <c r="F12" s="74"/>
      <c r="G12" s="74"/>
      <c r="H12" s="69"/>
      <c r="I12" s="63"/>
      <c r="J12" s="63"/>
      <c r="K12" s="66"/>
      <c r="L12" s="63"/>
      <c r="M12" s="69"/>
      <c r="N12" s="69"/>
      <c r="O12" s="63"/>
      <c r="P12" s="69"/>
      <c r="Q12" s="63"/>
      <c r="R12" s="83"/>
      <c r="S12" s="69"/>
    </row>
    <row r="13" spans="1:19" ht="17.25" customHeight="1" x14ac:dyDescent="0.25">
      <c r="A13" s="117" t="s">
        <v>26</v>
      </c>
      <c r="B13" s="118" t="s">
        <v>11</v>
      </c>
      <c r="C13" s="63">
        <v>3350.8</v>
      </c>
      <c r="D13" s="63">
        <v>5676.47</v>
      </c>
      <c r="E13" s="64">
        <v>5951.2</v>
      </c>
      <c r="F13" s="64">
        <v>6311.51</v>
      </c>
      <c r="G13" s="64">
        <v>7081.61</v>
      </c>
      <c r="H13" s="63">
        <v>6762.6100000000006</v>
      </c>
      <c r="I13" s="63">
        <v>11616.34</v>
      </c>
      <c r="J13" s="63">
        <v>11607.68</v>
      </c>
      <c r="K13" s="63">
        <v>10100.91</v>
      </c>
      <c r="L13" s="63">
        <v>9834.82</v>
      </c>
      <c r="M13" s="63">
        <v>10367.16</v>
      </c>
      <c r="N13" s="63">
        <v>10052.32</v>
      </c>
      <c r="O13" s="63">
        <v>4977.82</v>
      </c>
      <c r="P13" s="62">
        <v>4968.2199999999993</v>
      </c>
      <c r="Q13" s="65">
        <v>5075.8999999999996</v>
      </c>
      <c r="R13" s="139">
        <v>5171.5</v>
      </c>
      <c r="S13" s="65">
        <v>5038.2</v>
      </c>
    </row>
    <row r="14" spans="1:19" ht="17.25" customHeight="1" x14ac:dyDescent="0.25">
      <c r="A14" s="117" t="s">
        <v>32</v>
      </c>
      <c r="B14" s="120" t="s">
        <v>1</v>
      </c>
      <c r="C14" s="66">
        <v>865078000</v>
      </c>
      <c r="D14" s="66">
        <v>1275020400</v>
      </c>
      <c r="E14" s="67">
        <v>1045863800</v>
      </c>
      <c r="F14" s="67">
        <v>1029295800</v>
      </c>
      <c r="G14" s="67">
        <v>1216909854</v>
      </c>
      <c r="H14" s="66">
        <v>738619900</v>
      </c>
      <c r="I14" s="66">
        <v>2194067314</v>
      </c>
      <c r="J14" s="66">
        <v>4146802562</v>
      </c>
      <c r="K14" s="66">
        <v>3338885321</v>
      </c>
      <c r="L14" s="66">
        <v>1662313886</v>
      </c>
      <c r="M14" s="66">
        <v>2655672700</v>
      </c>
      <c r="N14" s="66">
        <v>2938231843</v>
      </c>
      <c r="O14" s="66">
        <v>970126131</v>
      </c>
      <c r="P14" s="66">
        <v>820374310</v>
      </c>
      <c r="Q14" s="66">
        <v>568830323</v>
      </c>
      <c r="R14" s="140">
        <v>1529432009</v>
      </c>
      <c r="S14" s="68">
        <v>817566216</v>
      </c>
    </row>
    <row r="15" spans="1:19" ht="17.25" customHeight="1" thickBot="1" x14ac:dyDescent="0.3">
      <c r="A15" s="117" t="s">
        <v>33</v>
      </c>
      <c r="B15" s="121" t="s">
        <v>12</v>
      </c>
      <c r="C15" s="69">
        <v>10.02</v>
      </c>
      <c r="D15" s="71">
        <v>8.3585714285714268</v>
      </c>
      <c r="E15" s="64">
        <v>6.4719741184748569</v>
      </c>
      <c r="F15" s="64">
        <v>6.01</v>
      </c>
      <c r="G15" s="70">
        <v>6.3283805729832503</v>
      </c>
      <c r="H15" s="72">
        <v>4.0222850821339646</v>
      </c>
      <c r="I15" s="63">
        <v>6.96</v>
      </c>
      <c r="J15" s="63">
        <v>13.16</v>
      </c>
      <c r="K15" s="63">
        <v>11.98</v>
      </c>
      <c r="L15" s="63">
        <v>6.22</v>
      </c>
      <c r="M15" s="63">
        <v>9.43</v>
      </c>
      <c r="N15" s="71">
        <v>10.764303697487977</v>
      </c>
      <c r="O15" s="63">
        <v>7.1772025175949796</v>
      </c>
      <c r="P15" s="72">
        <v>6.081033830729079</v>
      </c>
      <c r="Q15" s="63">
        <v>4.1270132992429254</v>
      </c>
      <c r="R15" s="83">
        <f>SUM(R14/27154/R13)</f>
        <v>10.891302800216121</v>
      </c>
      <c r="S15" s="63">
        <f>SUM(S14/27154/S13)</f>
        <v>5.9760430824081832</v>
      </c>
    </row>
    <row r="16" spans="1:19" ht="17.25" customHeight="1" x14ac:dyDescent="0.2">
      <c r="A16" s="117" t="s">
        <v>36</v>
      </c>
      <c r="B16" s="16" t="s">
        <v>0</v>
      </c>
      <c r="C16" s="69"/>
      <c r="D16" s="71"/>
      <c r="E16" s="64"/>
      <c r="F16" s="64"/>
      <c r="G16" s="70"/>
      <c r="H16" s="72"/>
      <c r="I16" s="63"/>
      <c r="J16" s="63"/>
      <c r="K16" s="63"/>
      <c r="L16" s="63"/>
      <c r="M16" s="69"/>
      <c r="N16" s="69"/>
      <c r="O16" s="63"/>
      <c r="P16" s="69"/>
      <c r="Q16" s="63"/>
      <c r="R16" s="83"/>
      <c r="S16" s="69"/>
    </row>
    <row r="17" spans="1:19" ht="17.25" customHeight="1" x14ac:dyDescent="0.25">
      <c r="A17" s="117" t="s">
        <v>34</v>
      </c>
      <c r="B17" s="118" t="s">
        <v>11</v>
      </c>
      <c r="C17" s="69"/>
      <c r="D17" s="71"/>
      <c r="E17" s="64"/>
      <c r="F17" s="64"/>
      <c r="G17" s="70"/>
      <c r="H17" s="72"/>
      <c r="I17" s="63"/>
      <c r="J17" s="63"/>
      <c r="K17" s="63"/>
      <c r="L17" s="63">
        <v>37</v>
      </c>
      <c r="M17" s="63">
        <v>37</v>
      </c>
      <c r="N17" s="63">
        <v>37</v>
      </c>
      <c r="O17" s="63">
        <v>37</v>
      </c>
      <c r="P17" s="62">
        <v>37</v>
      </c>
      <c r="Q17" s="63">
        <v>82</v>
      </c>
      <c r="R17" s="139">
        <v>37</v>
      </c>
      <c r="S17" s="65">
        <v>37</v>
      </c>
    </row>
    <row r="18" spans="1:19" ht="17.25" customHeight="1" x14ac:dyDescent="0.25">
      <c r="B18" s="120" t="s">
        <v>1</v>
      </c>
      <c r="C18" s="69"/>
      <c r="D18" s="71"/>
      <c r="E18" s="64"/>
      <c r="F18" s="64"/>
      <c r="G18" s="70"/>
      <c r="H18" s="72"/>
      <c r="I18" s="63"/>
      <c r="J18" s="63"/>
      <c r="K18" s="63"/>
      <c r="L18" s="66">
        <v>7942200</v>
      </c>
      <c r="M18" s="66">
        <v>18391400</v>
      </c>
      <c r="N18" s="66">
        <v>12882000</v>
      </c>
      <c r="O18" s="66">
        <v>9601700</v>
      </c>
      <c r="P18" s="66">
        <v>8759500</v>
      </c>
      <c r="Q18" s="66">
        <v>13702512</v>
      </c>
      <c r="R18" s="140">
        <v>15770700</v>
      </c>
      <c r="S18" s="68">
        <v>6864200</v>
      </c>
    </row>
    <row r="19" spans="1:19" ht="17.25" customHeight="1" thickBot="1" x14ac:dyDescent="0.3">
      <c r="B19" s="121" t="s">
        <v>12</v>
      </c>
      <c r="C19" s="69"/>
      <c r="D19" s="71"/>
      <c r="E19" s="64"/>
      <c r="F19" s="64"/>
      <c r="G19" s="70"/>
      <c r="H19" s="72"/>
      <c r="I19" s="63"/>
      <c r="J19" s="63"/>
      <c r="K19" s="63"/>
      <c r="L19" s="63">
        <v>7.91</v>
      </c>
      <c r="M19" s="63">
        <v>18.309999999999999</v>
      </c>
      <c r="N19" s="71">
        <v>12.821763355754666</v>
      </c>
      <c r="O19" s="63">
        <v>9.5568021435296977</v>
      </c>
      <c r="P19" s="72">
        <v>8.6999999999999993</v>
      </c>
      <c r="Q19" s="63">
        <v>6.1539296191370987</v>
      </c>
      <c r="R19" s="83">
        <f>SUM(R18/27154/R17)</f>
        <v>15.696955702111479</v>
      </c>
      <c r="S19" s="63">
        <f>SUM(S18/27154/S17)</f>
        <v>6.832102781134231</v>
      </c>
    </row>
    <row r="20" spans="1:19" ht="17.25" customHeight="1" x14ac:dyDescent="0.25">
      <c r="B20" s="18" t="s">
        <v>20</v>
      </c>
      <c r="C20" s="69"/>
      <c r="D20" s="71"/>
      <c r="E20" s="64"/>
      <c r="F20" s="64"/>
      <c r="G20" s="70"/>
      <c r="H20" s="72"/>
      <c r="I20" s="63"/>
      <c r="J20" s="63"/>
      <c r="K20" s="63"/>
      <c r="L20" s="63"/>
      <c r="M20" s="63"/>
      <c r="N20" s="71"/>
      <c r="O20" s="63"/>
      <c r="P20" s="69"/>
      <c r="Q20" s="63"/>
      <c r="R20" s="83"/>
      <c r="S20" s="69"/>
    </row>
    <row r="21" spans="1:19" ht="17.25" customHeight="1" x14ac:dyDescent="0.25">
      <c r="B21" s="118" t="s">
        <v>11</v>
      </c>
      <c r="C21" s="69">
        <f t="shared" ref="C21:E21" si="0">SUM(C5,C9,C13,C17)</f>
        <v>31438.960000000003</v>
      </c>
      <c r="D21" s="71">
        <f t="shared" si="0"/>
        <v>37508.409999999996</v>
      </c>
      <c r="E21" s="64">
        <f t="shared" si="0"/>
        <v>37050.469999999994</v>
      </c>
      <c r="F21" s="64">
        <f>SUM(F5,F9,F13,F17)</f>
        <v>37850.81</v>
      </c>
      <c r="G21" s="64">
        <f t="shared" ref="G21:S21" si="1">SUM(G5,G9,G13,G17)</f>
        <v>37853.819999999992</v>
      </c>
      <c r="H21" s="63">
        <f t="shared" si="1"/>
        <v>36519.509999999987</v>
      </c>
      <c r="I21" s="63">
        <f t="shared" si="1"/>
        <v>37634.880000000005</v>
      </c>
      <c r="J21" s="63">
        <f t="shared" si="1"/>
        <v>38293.19</v>
      </c>
      <c r="K21" s="63">
        <f t="shared" si="1"/>
        <v>39024.720000000001</v>
      </c>
      <c r="L21" s="63">
        <f t="shared" si="1"/>
        <v>38455.509999999995</v>
      </c>
      <c r="M21" s="63">
        <f t="shared" si="1"/>
        <v>38639.869999999995</v>
      </c>
      <c r="N21" s="63">
        <f t="shared" si="1"/>
        <v>38562.330000000009</v>
      </c>
      <c r="O21" s="63">
        <f t="shared" si="1"/>
        <v>38657.180000000008</v>
      </c>
      <c r="P21" s="63">
        <f t="shared" si="1"/>
        <v>38365.08</v>
      </c>
      <c r="Q21" s="63">
        <f t="shared" si="1"/>
        <v>37675.599999999999</v>
      </c>
      <c r="R21" s="83">
        <f t="shared" si="1"/>
        <v>39888.300000000003</v>
      </c>
      <c r="S21" s="63">
        <f t="shared" si="1"/>
        <v>38338.399999999994</v>
      </c>
    </row>
    <row r="22" spans="1:19" ht="17.25" customHeight="1" x14ac:dyDescent="0.25">
      <c r="B22" s="118" t="s">
        <v>1</v>
      </c>
      <c r="C22" s="66">
        <f t="shared" ref="C22:E22" si="2">SUM(C6,C10,C14,C18)</f>
        <v>8726630570</v>
      </c>
      <c r="D22" s="66">
        <f t="shared" si="2"/>
        <v>8539249668</v>
      </c>
      <c r="E22" s="67">
        <f t="shared" si="2"/>
        <v>6691384770</v>
      </c>
      <c r="F22" s="67">
        <f>SUM(F6,F10,F14,F18)</f>
        <v>6901507613</v>
      </c>
      <c r="G22" s="67">
        <f t="shared" ref="G22:S22" si="3">SUM(G6,G10,G14,G18)</f>
        <v>7155263568.1999998</v>
      </c>
      <c r="H22" s="66">
        <f t="shared" si="3"/>
        <v>4288524040.1799998</v>
      </c>
      <c r="I22" s="66">
        <f t="shared" si="3"/>
        <v>6924399236</v>
      </c>
      <c r="J22" s="66">
        <f t="shared" si="3"/>
        <v>14233336980</v>
      </c>
      <c r="K22" s="66">
        <f t="shared" si="3"/>
        <v>12693471340</v>
      </c>
      <c r="L22" s="66">
        <f t="shared" si="3"/>
        <v>6423089922</v>
      </c>
      <c r="M22" s="66">
        <f t="shared" si="3"/>
        <v>10345297995</v>
      </c>
      <c r="N22" s="66">
        <f t="shared" si="3"/>
        <v>11891059527.1</v>
      </c>
      <c r="O22" s="66">
        <f t="shared" si="3"/>
        <v>7362819288</v>
      </c>
      <c r="P22" s="66">
        <f t="shared" si="3"/>
        <v>6269079731.1000004</v>
      </c>
      <c r="Q22" s="66">
        <f t="shared" si="3"/>
        <v>4490948392</v>
      </c>
      <c r="R22" s="84">
        <f t="shared" si="3"/>
        <v>12893525257</v>
      </c>
      <c r="S22" s="66">
        <f t="shared" si="3"/>
        <v>6857426259</v>
      </c>
    </row>
    <row r="23" spans="1:19" ht="17.25" customHeight="1" thickBot="1" x14ac:dyDescent="0.3">
      <c r="B23" s="119" t="s">
        <v>12</v>
      </c>
      <c r="C23" s="71">
        <f t="shared" ref="C23:E23" si="4">SUM(C22/27154/C21)</f>
        <v>10.222205472094425</v>
      </c>
      <c r="D23" s="71">
        <f t="shared" si="4"/>
        <v>8.3841153208425823</v>
      </c>
      <c r="E23" s="64">
        <f t="shared" si="4"/>
        <v>6.6510232854040225</v>
      </c>
      <c r="F23" s="64">
        <f>SUM(F22/27154/F21)</f>
        <v>6.7148293490694577</v>
      </c>
      <c r="G23" s="64">
        <f t="shared" ref="G23:S23" si="5">SUM(G22/27154/G21)</f>
        <v>6.9611679109444733</v>
      </c>
      <c r="H23" s="63">
        <f t="shared" si="5"/>
        <v>4.3246313624565378</v>
      </c>
      <c r="I23" s="63">
        <f t="shared" si="5"/>
        <v>6.7757558778576712</v>
      </c>
      <c r="J23" s="63">
        <f t="shared" si="5"/>
        <v>13.688358512552048</v>
      </c>
      <c r="K23" s="63">
        <f t="shared" si="5"/>
        <v>11.978620261379863</v>
      </c>
      <c r="L23" s="63">
        <f t="shared" si="5"/>
        <v>6.1510833655588728</v>
      </c>
      <c r="M23" s="63">
        <f t="shared" si="5"/>
        <v>9.8599232572165043</v>
      </c>
      <c r="N23" s="63">
        <f t="shared" si="5"/>
        <v>11.355950027709792</v>
      </c>
      <c r="O23" s="63">
        <f t="shared" si="5"/>
        <v>7.0142325137869674</v>
      </c>
      <c r="P23" s="63">
        <f t="shared" si="5"/>
        <v>6.0177462579326919</v>
      </c>
      <c r="Q23" s="63">
        <f t="shared" si="5"/>
        <v>4.3897933204313988</v>
      </c>
      <c r="R23" s="83">
        <f t="shared" si="5"/>
        <v>11.903983991559226</v>
      </c>
      <c r="S23" s="63">
        <f t="shared" si="5"/>
        <v>6.5870862224679438</v>
      </c>
    </row>
    <row r="24" spans="1:19" ht="17.25" customHeight="1" x14ac:dyDescent="0.25">
      <c r="B24" s="12" t="s">
        <v>19</v>
      </c>
      <c r="C24" s="69"/>
      <c r="D24" s="71"/>
      <c r="E24" s="64"/>
      <c r="F24" s="64"/>
      <c r="G24" s="75"/>
      <c r="H24" s="76"/>
      <c r="I24" s="76"/>
      <c r="J24" s="76"/>
      <c r="K24" s="63"/>
      <c r="L24" s="63"/>
      <c r="M24" s="63"/>
      <c r="N24" s="63"/>
      <c r="O24" s="63"/>
      <c r="P24" s="69"/>
      <c r="Q24" s="63"/>
      <c r="R24" s="83"/>
      <c r="S24" s="69"/>
    </row>
    <row r="25" spans="1:19" ht="17.25" customHeight="1" x14ac:dyDescent="0.25">
      <c r="B25" s="118" t="s">
        <v>10</v>
      </c>
      <c r="C25" s="66"/>
      <c r="D25" s="66"/>
      <c r="E25" s="67"/>
      <c r="F25" s="67"/>
      <c r="G25" s="77"/>
      <c r="H25" s="78"/>
      <c r="I25" s="78"/>
      <c r="J25" s="78"/>
      <c r="K25" s="66"/>
      <c r="L25" s="66"/>
      <c r="M25" s="66">
        <v>104039000</v>
      </c>
      <c r="N25" s="66">
        <v>10227000</v>
      </c>
      <c r="O25" s="66">
        <v>58700000</v>
      </c>
      <c r="P25" s="66">
        <v>52748000</v>
      </c>
      <c r="Q25" s="68">
        <v>8000</v>
      </c>
      <c r="R25" s="83"/>
      <c r="S25" s="69"/>
    </row>
    <row r="26" spans="1:19" ht="17.25" customHeight="1" x14ac:dyDescent="0.25">
      <c r="B26" s="122" t="s">
        <v>22</v>
      </c>
      <c r="C26" s="66"/>
      <c r="D26" s="66"/>
      <c r="E26" s="79"/>
      <c r="F26" s="79"/>
      <c r="G26" s="80"/>
      <c r="H26" s="81"/>
      <c r="I26" s="81"/>
      <c r="J26" s="81"/>
      <c r="K26" s="82"/>
      <c r="L26" s="82"/>
      <c r="M26" s="82"/>
      <c r="N26" s="82"/>
      <c r="O26" s="82"/>
      <c r="P26" s="66">
        <v>40459.46</v>
      </c>
      <c r="Q26" s="66"/>
      <c r="R26" s="83"/>
      <c r="S26" s="66">
        <v>1067967</v>
      </c>
    </row>
    <row r="27" spans="1:19" s="131" customFormat="1" ht="17.25" customHeight="1" thickBot="1" x14ac:dyDescent="0.3">
      <c r="A27" s="130"/>
      <c r="B27" s="13" t="s">
        <v>21</v>
      </c>
      <c r="C27" s="90">
        <f t="shared" ref="C27:E27" si="6">SUM(C22,C25:C26)</f>
        <v>8726630570</v>
      </c>
      <c r="D27" s="90">
        <f t="shared" si="6"/>
        <v>8539249668</v>
      </c>
      <c r="E27" s="91">
        <f t="shared" si="6"/>
        <v>6691384770</v>
      </c>
      <c r="F27" s="91">
        <f t="shared" ref="F27:N27" si="7">SUM(F22,F25:F26)</f>
        <v>6901507613</v>
      </c>
      <c r="G27" s="91">
        <f t="shared" si="7"/>
        <v>7155263568.1999998</v>
      </c>
      <c r="H27" s="86">
        <f t="shared" si="7"/>
        <v>4288524040.1799998</v>
      </c>
      <c r="I27" s="86">
        <f t="shared" si="7"/>
        <v>6924399236</v>
      </c>
      <c r="J27" s="86">
        <f t="shared" si="7"/>
        <v>14233336980</v>
      </c>
      <c r="K27" s="86">
        <f t="shared" si="7"/>
        <v>12693471340</v>
      </c>
      <c r="L27" s="86">
        <f t="shared" si="7"/>
        <v>6423089922</v>
      </c>
      <c r="M27" s="86">
        <f t="shared" si="7"/>
        <v>10449336995</v>
      </c>
      <c r="N27" s="86">
        <f t="shared" si="7"/>
        <v>11901286527.1</v>
      </c>
      <c r="O27" s="86">
        <f>SUM(O22,O25:O26)</f>
        <v>7421519288</v>
      </c>
      <c r="P27" s="86">
        <f>SUM(P22,P25:P26)</f>
        <v>6321868190.5600004</v>
      </c>
      <c r="Q27" s="86">
        <f>SUM(Q22,Q25:Q26)</f>
        <v>4490956392</v>
      </c>
      <c r="R27" s="141">
        <f>SUM(R22,R25:R26)</f>
        <v>12893525257</v>
      </c>
      <c r="S27" s="92">
        <f>SUM(S22,S25:S26)</f>
        <v>6858494226</v>
      </c>
    </row>
    <row r="28" spans="1:19" s="131" customFormat="1" ht="17.25" customHeight="1" thickBot="1" x14ac:dyDescent="0.3">
      <c r="A28" s="130"/>
      <c r="B28" s="213"/>
      <c r="C28" s="183"/>
      <c r="D28" s="183"/>
      <c r="E28" s="91"/>
      <c r="F28" s="91"/>
      <c r="G28" s="91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214"/>
      <c r="S28" s="215"/>
    </row>
    <row r="29" spans="1:19" s="2" customFormat="1" ht="21" customHeight="1" thickBot="1" x14ac:dyDescent="0.3">
      <c r="B29" s="10" t="s">
        <v>9</v>
      </c>
      <c r="C29" s="202"/>
      <c r="D29" s="202"/>
      <c r="E29" s="203">
        <v>90034.35</v>
      </c>
      <c r="F29" s="52">
        <v>90056.49</v>
      </c>
      <c r="G29" s="52">
        <v>90074.28</v>
      </c>
      <c r="H29" s="29">
        <v>90122.96</v>
      </c>
      <c r="I29" s="29">
        <v>90327.49</v>
      </c>
      <c r="J29" s="29">
        <v>90253.97</v>
      </c>
      <c r="K29" s="29">
        <v>90349.41</v>
      </c>
      <c r="L29" s="29">
        <v>90650.57</v>
      </c>
      <c r="M29" s="29">
        <v>90814.58</v>
      </c>
      <c r="N29" s="29">
        <v>90823.25</v>
      </c>
      <c r="O29" s="53">
        <v>90822.02</v>
      </c>
      <c r="P29" s="53">
        <v>91180.93</v>
      </c>
      <c r="Q29" s="53">
        <v>91186.6</v>
      </c>
      <c r="R29" s="41">
        <v>91236.21</v>
      </c>
      <c r="S29" s="198">
        <v>91215.08</v>
      </c>
    </row>
    <row r="30" spans="1:19" ht="16.5" customHeight="1" x14ac:dyDescent="0.25">
      <c r="A30" s="116" t="s">
        <v>28</v>
      </c>
      <c r="B30" s="1" t="s">
        <v>2</v>
      </c>
      <c r="C30" s="55"/>
      <c r="D30" s="55"/>
      <c r="E30" s="56"/>
      <c r="F30" s="56"/>
      <c r="G30" s="56"/>
      <c r="H30" s="55"/>
      <c r="I30" s="61"/>
      <c r="J30" s="61"/>
      <c r="K30" s="85"/>
      <c r="L30" s="61"/>
      <c r="M30" s="55"/>
      <c r="N30" s="55"/>
      <c r="O30" s="61"/>
      <c r="P30" s="55"/>
      <c r="Q30" s="73"/>
      <c r="S30" s="55"/>
    </row>
    <row r="31" spans="1:19" ht="16.5" customHeight="1" x14ac:dyDescent="0.25">
      <c r="A31" s="117" t="s">
        <v>41</v>
      </c>
      <c r="B31" s="118" t="s">
        <v>11</v>
      </c>
      <c r="C31" s="63">
        <v>36291.81</v>
      </c>
      <c r="D31" s="63">
        <v>43203.330000000009</v>
      </c>
      <c r="E31" s="64">
        <v>43456.4</v>
      </c>
      <c r="F31" s="64">
        <v>44661.74</v>
      </c>
      <c r="G31" s="64">
        <v>47177.54</v>
      </c>
      <c r="H31" s="63">
        <v>47644.470000000008</v>
      </c>
      <c r="I31" s="63">
        <v>47521.53</v>
      </c>
      <c r="J31" s="63">
        <v>47981.03</v>
      </c>
      <c r="K31" s="63">
        <v>51634.2</v>
      </c>
      <c r="L31" s="63">
        <v>50670.04</v>
      </c>
      <c r="M31" s="63">
        <v>51898.96</v>
      </c>
      <c r="N31" s="63">
        <v>53338.050000000017</v>
      </c>
      <c r="O31" s="63">
        <v>55447.139999999963</v>
      </c>
      <c r="P31" s="63">
        <v>55100.539999999986</v>
      </c>
      <c r="Q31" s="83">
        <v>56220.800000000003</v>
      </c>
      <c r="R31" s="83">
        <v>56882.1</v>
      </c>
      <c r="S31" s="63">
        <v>55952.4</v>
      </c>
    </row>
    <row r="32" spans="1:19" ht="16.5" customHeight="1" x14ac:dyDescent="0.25">
      <c r="A32" s="117" t="s">
        <v>29</v>
      </c>
      <c r="B32" s="118" t="s">
        <v>1</v>
      </c>
      <c r="C32" s="66">
        <v>9961872556.3999996</v>
      </c>
      <c r="D32" s="66">
        <v>8962522227</v>
      </c>
      <c r="E32" s="67">
        <v>7514412579</v>
      </c>
      <c r="F32" s="67">
        <v>9230092637</v>
      </c>
      <c r="G32" s="67">
        <v>9961041554</v>
      </c>
      <c r="H32" s="66">
        <v>5979452137</v>
      </c>
      <c r="I32" s="66">
        <v>7841490355</v>
      </c>
      <c r="J32" s="66">
        <v>18803353405</v>
      </c>
      <c r="K32" s="66">
        <v>18349493213</v>
      </c>
      <c r="L32" s="66">
        <v>8303306913</v>
      </c>
      <c r="M32" s="66">
        <v>11443663774</v>
      </c>
      <c r="N32" s="66">
        <v>15208478607.700001</v>
      </c>
      <c r="O32" s="66">
        <v>10910834987.4</v>
      </c>
      <c r="P32" s="66">
        <v>6762281160.1000004</v>
      </c>
      <c r="Q32" s="84">
        <v>7482177323</v>
      </c>
      <c r="R32" s="84">
        <v>15603732760</v>
      </c>
      <c r="S32" s="66">
        <v>9512532893</v>
      </c>
    </row>
    <row r="33" spans="1:19" ht="16.5" customHeight="1" thickBot="1" x14ac:dyDescent="0.3">
      <c r="A33" s="116" t="s">
        <v>38</v>
      </c>
      <c r="B33" s="119" t="s">
        <v>12</v>
      </c>
      <c r="C33" s="69">
        <v>9.84</v>
      </c>
      <c r="D33" s="69">
        <v>7.56</v>
      </c>
      <c r="E33" s="64">
        <v>6.368064841458497</v>
      </c>
      <c r="F33" s="64">
        <v>7.61</v>
      </c>
      <c r="G33" s="70">
        <v>7.7756310732220397</v>
      </c>
      <c r="H33" s="62">
        <v>4.6218418426280232</v>
      </c>
      <c r="I33" s="63">
        <v>6.08</v>
      </c>
      <c r="J33" s="63">
        <v>14.43</v>
      </c>
      <c r="K33" s="63">
        <v>13.09</v>
      </c>
      <c r="L33" s="63">
        <v>6.03</v>
      </c>
      <c r="M33" s="63">
        <v>8.1199999999999992</v>
      </c>
      <c r="N33" s="71">
        <v>10.500617123727878</v>
      </c>
      <c r="O33" s="63">
        <v>7.2467791166841602</v>
      </c>
      <c r="P33" s="63">
        <v>4.5196369968184262</v>
      </c>
      <c r="Q33" s="83">
        <v>4.9011406032755964</v>
      </c>
      <c r="R33" s="83">
        <f>SUM(R32/27154/R31)</f>
        <v>10.102272254926438</v>
      </c>
      <c r="S33" s="63">
        <f>SUM(S32/27154/S31)</f>
        <v>6.2609990534220952</v>
      </c>
    </row>
    <row r="34" spans="1:19" ht="16.5" customHeight="1" x14ac:dyDescent="0.25">
      <c r="A34" s="117" t="s">
        <v>28</v>
      </c>
      <c r="B34" s="19" t="s">
        <v>3</v>
      </c>
      <c r="C34" s="69"/>
      <c r="D34" s="69"/>
      <c r="E34" s="74"/>
      <c r="F34" s="74"/>
      <c r="G34" s="74"/>
      <c r="H34" s="69"/>
      <c r="I34" s="63"/>
      <c r="J34" s="63"/>
      <c r="K34" s="66"/>
      <c r="L34" s="63"/>
      <c r="M34" s="69"/>
      <c r="N34" s="69"/>
      <c r="O34" s="63"/>
      <c r="P34" s="63"/>
      <c r="Q34" s="83"/>
      <c r="R34" s="83"/>
      <c r="S34" s="69"/>
    </row>
    <row r="35" spans="1:19" ht="16.5" customHeight="1" x14ac:dyDescent="0.25">
      <c r="A35" s="117" t="s">
        <v>27</v>
      </c>
      <c r="B35" s="118" t="s">
        <v>11</v>
      </c>
      <c r="C35" s="62">
        <v>24969.62</v>
      </c>
      <c r="D35" s="63">
        <v>24966.059999999998</v>
      </c>
      <c r="E35" s="64">
        <v>21777.69</v>
      </c>
      <c r="F35" s="64">
        <v>20956.490000000002</v>
      </c>
      <c r="G35" s="64">
        <v>17813.099999999999</v>
      </c>
      <c r="H35" s="63">
        <v>17294.97</v>
      </c>
      <c r="I35" s="63">
        <v>16438.95</v>
      </c>
      <c r="J35" s="63">
        <v>16632.09</v>
      </c>
      <c r="K35" s="63">
        <v>8916.1</v>
      </c>
      <c r="L35" s="63">
        <v>7431.08</v>
      </c>
      <c r="M35" s="63">
        <v>7894.43</v>
      </c>
      <c r="N35" s="63">
        <v>7652.130000000001</v>
      </c>
      <c r="O35" s="63">
        <v>6145.4800000000005</v>
      </c>
      <c r="P35" s="63">
        <v>5529.48</v>
      </c>
      <c r="Q35" s="83">
        <v>5184</v>
      </c>
      <c r="R35" s="83">
        <v>5960.7</v>
      </c>
      <c r="S35" s="63">
        <v>5526.9</v>
      </c>
    </row>
    <row r="36" spans="1:19" ht="16.5" customHeight="1" x14ac:dyDescent="0.25">
      <c r="A36" s="117"/>
      <c r="B36" s="118" t="s">
        <v>1</v>
      </c>
      <c r="C36" s="66">
        <v>11162412377</v>
      </c>
      <c r="D36" s="66">
        <v>7855762777.6800003</v>
      </c>
      <c r="E36" s="67">
        <v>5988777976</v>
      </c>
      <c r="F36" s="67">
        <v>7023928292</v>
      </c>
      <c r="G36" s="67">
        <v>6659829298.8999996</v>
      </c>
      <c r="H36" s="66">
        <v>3811778121.75</v>
      </c>
      <c r="I36" s="66">
        <v>4761461576</v>
      </c>
      <c r="J36" s="66">
        <v>9377865221</v>
      </c>
      <c r="K36" s="66">
        <v>5972669159</v>
      </c>
      <c r="L36" s="66">
        <v>2358776689</v>
      </c>
      <c r="M36" s="66">
        <v>3343075013</v>
      </c>
      <c r="N36" s="66">
        <v>4134425635</v>
      </c>
      <c r="O36" s="66">
        <v>2295801707</v>
      </c>
      <c r="P36" s="66">
        <v>1765607050.1400001</v>
      </c>
      <c r="Q36" s="84">
        <v>1504333084</v>
      </c>
      <c r="R36" s="84">
        <v>3461445077</v>
      </c>
      <c r="S36" s="66">
        <v>1586523774</v>
      </c>
    </row>
    <row r="37" spans="1:19" ht="16.5" customHeight="1" thickBot="1" x14ac:dyDescent="0.3">
      <c r="A37" s="117" t="s">
        <v>31</v>
      </c>
      <c r="B37" s="119" t="s">
        <v>12</v>
      </c>
      <c r="C37" s="69">
        <v>16.829999999999998</v>
      </c>
      <c r="D37" s="71">
        <v>12.081802120141342</v>
      </c>
      <c r="E37" s="64">
        <v>10.127274635911164</v>
      </c>
      <c r="F37" s="64">
        <v>12.34</v>
      </c>
      <c r="G37" s="70">
        <v>13.768599838713795</v>
      </c>
      <c r="H37" s="63">
        <v>8.1165970588541576</v>
      </c>
      <c r="I37" s="63">
        <v>10.67</v>
      </c>
      <c r="J37" s="63">
        <v>20.76</v>
      </c>
      <c r="K37" s="63">
        <v>24.67</v>
      </c>
      <c r="L37" s="63">
        <v>11.69</v>
      </c>
      <c r="M37" s="63">
        <v>15.6</v>
      </c>
      <c r="N37" s="71">
        <v>19.897523741967799</v>
      </c>
      <c r="O37" s="63">
        <v>13.757665665773642</v>
      </c>
      <c r="P37" s="63">
        <v>11.759150509204165</v>
      </c>
      <c r="Q37" s="83">
        <v>10.686738937355022</v>
      </c>
      <c r="R37" s="83">
        <f>SUM(R36/27154/R35)</f>
        <v>21.385842638410754</v>
      </c>
      <c r="S37" s="63">
        <f>SUM(S36/27154/S35)</f>
        <v>10.57136733218827</v>
      </c>
    </row>
    <row r="38" spans="1:19" ht="16.5" customHeight="1" x14ac:dyDescent="0.25">
      <c r="A38" s="117" t="s">
        <v>26</v>
      </c>
      <c r="B38" s="19" t="s">
        <v>4</v>
      </c>
      <c r="C38" s="69"/>
      <c r="D38" s="69"/>
      <c r="E38" s="74"/>
      <c r="F38" s="74"/>
      <c r="G38" s="74"/>
      <c r="H38" s="69"/>
      <c r="I38" s="63"/>
      <c r="J38" s="63"/>
      <c r="K38" s="66"/>
      <c r="L38" s="63"/>
      <c r="M38" s="69"/>
      <c r="N38" s="69"/>
      <c r="O38" s="63"/>
      <c r="P38" s="63"/>
      <c r="Q38" s="83"/>
      <c r="R38" s="83"/>
      <c r="S38" s="69"/>
    </row>
    <row r="39" spans="1:19" ht="16.5" customHeight="1" x14ac:dyDescent="0.25">
      <c r="A39" s="117" t="s">
        <v>32</v>
      </c>
      <c r="B39" s="118" t="s">
        <v>11</v>
      </c>
      <c r="C39" s="62">
        <v>11011.19</v>
      </c>
      <c r="D39" s="63">
        <v>12811.020000000002</v>
      </c>
      <c r="E39" s="64">
        <v>14799.53</v>
      </c>
      <c r="F39" s="64">
        <v>16210.16</v>
      </c>
      <c r="G39" s="64">
        <v>16395.53</v>
      </c>
      <c r="H39" s="63">
        <v>16540.54</v>
      </c>
      <c r="I39" s="63">
        <v>18173.41</v>
      </c>
      <c r="J39" s="63">
        <v>18052.330000000002</v>
      </c>
      <c r="K39" s="63">
        <v>22874.36</v>
      </c>
      <c r="L39" s="63">
        <v>22523.31</v>
      </c>
      <c r="M39" s="63">
        <v>23976.76</v>
      </c>
      <c r="N39" s="63">
        <v>23270.959999999995</v>
      </c>
      <c r="O39" s="63">
        <v>22411.53</v>
      </c>
      <c r="P39" s="63">
        <v>22387.629999999997</v>
      </c>
      <c r="Q39" s="83">
        <v>21745.8</v>
      </c>
      <c r="R39" s="83">
        <v>22997</v>
      </c>
      <c r="S39" s="63">
        <v>22214.6</v>
      </c>
    </row>
    <row r="40" spans="1:19" ht="16.5" customHeight="1" x14ac:dyDescent="0.25">
      <c r="A40" s="117" t="s">
        <v>33</v>
      </c>
      <c r="B40" s="120" t="s">
        <v>1</v>
      </c>
      <c r="C40" s="66">
        <v>3122205015.9200001</v>
      </c>
      <c r="D40" s="66">
        <v>2889912999</v>
      </c>
      <c r="E40" s="67">
        <v>2797496400</v>
      </c>
      <c r="F40" s="67">
        <v>3884727743</v>
      </c>
      <c r="G40" s="67">
        <v>3834900501</v>
      </c>
      <c r="H40" s="66">
        <v>2340349155</v>
      </c>
      <c r="I40" s="66">
        <v>3563491797</v>
      </c>
      <c r="J40" s="66">
        <v>7338795255</v>
      </c>
      <c r="K40" s="66">
        <v>8950299149</v>
      </c>
      <c r="L40" s="66">
        <v>3596843384</v>
      </c>
      <c r="M40" s="66">
        <v>5701876965</v>
      </c>
      <c r="N40" s="66">
        <v>7562355869</v>
      </c>
      <c r="O40" s="66">
        <v>4819237536</v>
      </c>
      <c r="P40" s="66">
        <v>2958296992.0799999</v>
      </c>
      <c r="Q40" s="84">
        <v>3141038609</v>
      </c>
      <c r="R40" s="84">
        <v>6985259208</v>
      </c>
      <c r="S40" s="66">
        <v>3918177276</v>
      </c>
    </row>
    <row r="41" spans="1:19" ht="16.5" customHeight="1" thickBot="1" x14ac:dyDescent="0.3">
      <c r="A41" s="117" t="s">
        <v>36</v>
      </c>
      <c r="B41" s="121" t="s">
        <v>12</v>
      </c>
      <c r="C41" s="69">
        <v>10.88</v>
      </c>
      <c r="D41" s="71">
        <v>8.6803296703296677</v>
      </c>
      <c r="E41" s="64">
        <v>6.9612591102849901</v>
      </c>
      <c r="F41" s="64">
        <v>8.83</v>
      </c>
      <c r="G41" s="70">
        <v>8.6138008463748221</v>
      </c>
      <c r="H41" s="72">
        <v>5.2107130405584297</v>
      </c>
      <c r="I41" s="63">
        <v>7.22</v>
      </c>
      <c r="J41" s="63">
        <v>14.97</v>
      </c>
      <c r="K41" s="63">
        <v>14.41</v>
      </c>
      <c r="L41" s="63">
        <v>5.88</v>
      </c>
      <c r="M41" s="63">
        <v>8.76</v>
      </c>
      <c r="N41" s="71">
        <v>11.967653241855938</v>
      </c>
      <c r="O41" s="63">
        <v>7.9190486861516822</v>
      </c>
      <c r="P41" s="63">
        <v>4.8663107405724206</v>
      </c>
      <c r="Q41" s="83">
        <v>5.3194174250658746</v>
      </c>
      <c r="R41" s="83">
        <f>SUM(R40/27154/R39)</f>
        <v>11.18606986819718</v>
      </c>
      <c r="S41" s="63">
        <f>SUM(S40/27154/S39)</f>
        <v>6.4954877821686052</v>
      </c>
    </row>
    <row r="42" spans="1:19" ht="16.5" customHeight="1" x14ac:dyDescent="0.25">
      <c r="A42" s="117" t="s">
        <v>34</v>
      </c>
      <c r="B42" s="19" t="s">
        <v>0</v>
      </c>
      <c r="C42" s="69"/>
      <c r="D42" s="71"/>
      <c r="E42" s="64"/>
      <c r="F42" s="64"/>
      <c r="G42" s="70"/>
      <c r="H42" s="72"/>
      <c r="I42" s="63"/>
      <c r="J42" s="63"/>
      <c r="K42" s="63"/>
      <c r="L42" s="63"/>
      <c r="M42" s="69"/>
      <c r="N42" s="69"/>
      <c r="O42" s="63"/>
      <c r="P42" s="63"/>
      <c r="Q42" s="83"/>
      <c r="R42" s="83"/>
      <c r="S42" s="69"/>
    </row>
    <row r="43" spans="1:19" ht="16.5" customHeight="1" x14ac:dyDescent="0.25">
      <c r="B43" s="118" t="s">
        <v>11</v>
      </c>
      <c r="C43" s="69"/>
      <c r="D43" s="71"/>
      <c r="E43" s="64"/>
      <c r="F43" s="64"/>
      <c r="G43" s="70"/>
      <c r="H43" s="72"/>
      <c r="I43" s="63"/>
      <c r="J43" s="63"/>
      <c r="K43" s="63"/>
      <c r="L43" s="63">
        <v>435.4</v>
      </c>
      <c r="M43" s="63">
        <v>435.4</v>
      </c>
      <c r="N43" s="63">
        <v>670.4</v>
      </c>
      <c r="O43" s="63">
        <v>732.4</v>
      </c>
      <c r="P43" s="63">
        <v>732.4</v>
      </c>
      <c r="Q43" s="83">
        <v>856</v>
      </c>
      <c r="R43" s="83">
        <v>733.4</v>
      </c>
      <c r="S43" s="63">
        <v>733.4</v>
      </c>
    </row>
    <row r="44" spans="1:19" ht="16.5" customHeight="1" x14ac:dyDescent="0.25">
      <c r="B44" s="120" t="s">
        <v>1</v>
      </c>
      <c r="C44" s="69"/>
      <c r="D44" s="71"/>
      <c r="E44" s="64"/>
      <c r="F44" s="64"/>
      <c r="G44" s="70"/>
      <c r="H44" s="72"/>
      <c r="I44" s="63"/>
      <c r="J44" s="63"/>
      <c r="K44" s="63"/>
      <c r="L44" s="66">
        <v>79980790</v>
      </c>
      <c r="M44" s="66">
        <v>133860021</v>
      </c>
      <c r="N44" s="66">
        <v>189132035</v>
      </c>
      <c r="O44" s="66">
        <v>155429742</v>
      </c>
      <c r="P44" s="66">
        <v>100822467</v>
      </c>
      <c r="Q44" s="84">
        <v>135178288</v>
      </c>
      <c r="R44" s="84">
        <v>200010610</v>
      </c>
      <c r="S44" s="66">
        <v>151954526</v>
      </c>
    </row>
    <row r="45" spans="1:19" ht="16.5" customHeight="1" thickBot="1" x14ac:dyDescent="0.3">
      <c r="B45" s="121" t="s">
        <v>12</v>
      </c>
      <c r="C45" s="69"/>
      <c r="D45" s="71"/>
      <c r="E45" s="64"/>
      <c r="F45" s="64"/>
      <c r="G45" s="70"/>
      <c r="H45" s="72"/>
      <c r="I45" s="63"/>
      <c r="J45" s="63"/>
      <c r="K45" s="63"/>
      <c r="L45" s="63">
        <v>6.76</v>
      </c>
      <c r="M45" s="63">
        <v>11.32</v>
      </c>
      <c r="N45" s="71">
        <v>10.389562886958027</v>
      </c>
      <c r="O45" s="63">
        <v>7.8154137895122293</v>
      </c>
      <c r="P45" s="63">
        <v>5.0696172350620108</v>
      </c>
      <c r="Q45" s="83">
        <v>5.8156647546462237</v>
      </c>
      <c r="R45" s="83">
        <f>SUM(R44/27154/R43)</f>
        <v>10.043343465391139</v>
      </c>
      <c r="S45" s="63">
        <f>SUM(S44/27154/S43)</f>
        <v>7.6302526937881341</v>
      </c>
    </row>
    <row r="46" spans="1:19" ht="16.5" customHeight="1" x14ac:dyDescent="0.25">
      <c r="B46" s="18" t="s">
        <v>20</v>
      </c>
      <c r="C46" s="69"/>
      <c r="D46" s="71"/>
      <c r="E46" s="64"/>
      <c r="F46" s="64"/>
      <c r="G46" s="70"/>
      <c r="H46" s="72"/>
      <c r="I46" s="63"/>
      <c r="J46" s="63"/>
      <c r="K46" s="63"/>
      <c r="L46" s="63"/>
      <c r="M46" s="63"/>
      <c r="N46" s="71"/>
      <c r="O46" s="63"/>
      <c r="P46" s="63"/>
      <c r="Q46" s="83"/>
      <c r="R46" s="83"/>
      <c r="S46" s="69"/>
    </row>
    <row r="47" spans="1:19" ht="16.5" customHeight="1" x14ac:dyDescent="0.25">
      <c r="B47" s="118" t="s">
        <v>11</v>
      </c>
      <c r="C47" s="69">
        <f t="shared" ref="C47:E47" si="8">SUM(C31,C35,C39,C43)</f>
        <v>72272.62</v>
      </c>
      <c r="D47" s="71">
        <f t="shared" si="8"/>
        <v>80980.410000000018</v>
      </c>
      <c r="E47" s="64">
        <f t="shared" si="8"/>
        <v>80033.62</v>
      </c>
      <c r="F47" s="64">
        <f>SUM(F31,F35,F39,F43)</f>
        <v>81828.39</v>
      </c>
      <c r="G47" s="64">
        <f t="shared" ref="G47:S47" si="9">SUM(G31,G35,G39,G43)</f>
        <v>81386.17</v>
      </c>
      <c r="H47" s="63">
        <f t="shared" si="9"/>
        <v>81479.98000000001</v>
      </c>
      <c r="I47" s="63">
        <f t="shared" si="9"/>
        <v>82133.89</v>
      </c>
      <c r="J47" s="63">
        <f t="shared" si="9"/>
        <v>82665.45</v>
      </c>
      <c r="K47" s="63">
        <f t="shared" si="9"/>
        <v>83424.66</v>
      </c>
      <c r="L47" s="63">
        <f t="shared" si="9"/>
        <v>81059.83</v>
      </c>
      <c r="M47" s="63">
        <f t="shared" si="9"/>
        <v>84205.549999999988</v>
      </c>
      <c r="N47" s="63">
        <f t="shared" si="9"/>
        <v>84931.540000000008</v>
      </c>
      <c r="O47" s="63">
        <f t="shared" si="9"/>
        <v>84736.549999999959</v>
      </c>
      <c r="P47" s="63">
        <f t="shared" si="9"/>
        <v>83750.049999999988</v>
      </c>
      <c r="Q47" s="83">
        <f t="shared" si="9"/>
        <v>84006.6</v>
      </c>
      <c r="R47" s="83">
        <f t="shared" si="9"/>
        <v>86573.199999999983</v>
      </c>
      <c r="S47" s="63">
        <f t="shared" si="9"/>
        <v>84427.299999999988</v>
      </c>
    </row>
    <row r="48" spans="1:19" ht="16.5" customHeight="1" x14ac:dyDescent="0.25">
      <c r="B48" s="118" t="s">
        <v>1</v>
      </c>
      <c r="C48" s="66">
        <f t="shared" ref="C48:E48" si="10">SUM(C32,C36,C40,C44)</f>
        <v>24246489949.32</v>
      </c>
      <c r="D48" s="66">
        <f t="shared" si="10"/>
        <v>19708198003.68</v>
      </c>
      <c r="E48" s="67">
        <f t="shared" si="10"/>
        <v>16300686955</v>
      </c>
      <c r="F48" s="67">
        <f>SUM(F32,F36,F40,F44)</f>
        <v>20138748672</v>
      </c>
      <c r="G48" s="67">
        <f t="shared" ref="G48:S48" si="11">SUM(G32,G36,G40,G44)</f>
        <v>20455771353.900002</v>
      </c>
      <c r="H48" s="66">
        <f t="shared" si="11"/>
        <v>12131579413.75</v>
      </c>
      <c r="I48" s="66">
        <f t="shared" si="11"/>
        <v>16166443728</v>
      </c>
      <c r="J48" s="66">
        <f t="shared" si="11"/>
        <v>35520013881</v>
      </c>
      <c r="K48" s="66">
        <f t="shared" si="11"/>
        <v>33272461521</v>
      </c>
      <c r="L48" s="66">
        <f t="shared" si="11"/>
        <v>14338907776</v>
      </c>
      <c r="M48" s="66">
        <f t="shared" si="11"/>
        <v>20622475773</v>
      </c>
      <c r="N48" s="66">
        <f t="shared" si="11"/>
        <v>27094392146.700001</v>
      </c>
      <c r="O48" s="66">
        <f t="shared" si="11"/>
        <v>18181303972.400002</v>
      </c>
      <c r="P48" s="66">
        <f t="shared" si="11"/>
        <v>11587007669.32</v>
      </c>
      <c r="Q48" s="84">
        <f t="shared" si="11"/>
        <v>12262727304</v>
      </c>
      <c r="R48" s="84">
        <f t="shared" si="11"/>
        <v>26250447655</v>
      </c>
      <c r="S48" s="66">
        <f t="shared" si="11"/>
        <v>15169188469</v>
      </c>
    </row>
    <row r="49" spans="1:19" ht="16.5" customHeight="1" thickBot="1" x14ac:dyDescent="0.3">
      <c r="B49" s="119" t="s">
        <v>12</v>
      </c>
      <c r="C49" s="71">
        <f t="shared" ref="C49:E49" si="12">SUM(C48/27154/C47)</f>
        <v>12.354957737749073</v>
      </c>
      <c r="D49" s="71">
        <f t="shared" si="12"/>
        <v>8.9625817904284872</v>
      </c>
      <c r="E49" s="64">
        <f t="shared" si="12"/>
        <v>7.500662641306608</v>
      </c>
      <c r="F49" s="64">
        <f>SUM(F48/27154/F47)</f>
        <v>9.0634733474928133</v>
      </c>
      <c r="G49" s="64">
        <f t="shared" ref="G49:S49" si="13">SUM(G48/27154/G47)</f>
        <v>9.2561724179910705</v>
      </c>
      <c r="H49" s="63">
        <f t="shared" si="13"/>
        <v>5.4831814529984522</v>
      </c>
      <c r="I49" s="63">
        <f t="shared" si="13"/>
        <v>7.2486693377322222</v>
      </c>
      <c r="J49" s="63">
        <f t="shared" si="13"/>
        <v>15.823963734517232</v>
      </c>
      <c r="K49" s="63">
        <f t="shared" si="13"/>
        <v>14.687797370318265</v>
      </c>
      <c r="L49" s="63">
        <f t="shared" si="13"/>
        <v>6.5144322116356923</v>
      </c>
      <c r="M49" s="63">
        <f t="shared" si="13"/>
        <v>9.0191637416332622</v>
      </c>
      <c r="N49" s="63">
        <f t="shared" si="13"/>
        <v>11.748342516483209</v>
      </c>
      <c r="O49" s="63">
        <f t="shared" si="13"/>
        <v>7.9016981655277387</v>
      </c>
      <c r="P49" s="63">
        <f t="shared" si="13"/>
        <v>5.09509640500786</v>
      </c>
      <c r="Q49" s="83">
        <f t="shared" si="13"/>
        <v>5.3757597230677083</v>
      </c>
      <c r="R49" s="83">
        <f t="shared" si="13"/>
        <v>11.166560664306907</v>
      </c>
      <c r="S49" s="63">
        <f t="shared" si="13"/>
        <v>6.6167638164000602</v>
      </c>
    </row>
    <row r="50" spans="1:19" ht="16.5" customHeight="1" x14ac:dyDescent="0.25">
      <c r="B50" s="12" t="s">
        <v>19</v>
      </c>
      <c r="C50" s="69"/>
      <c r="D50" s="71"/>
      <c r="E50" s="64"/>
      <c r="F50" s="64"/>
      <c r="G50" s="64"/>
      <c r="H50" s="63"/>
      <c r="I50" s="63"/>
      <c r="J50" s="63"/>
      <c r="K50" s="63"/>
      <c r="L50" s="63"/>
      <c r="M50" s="63"/>
      <c r="N50" s="63"/>
      <c r="O50" s="63"/>
      <c r="P50" s="63"/>
      <c r="Q50" s="83"/>
      <c r="R50" s="83"/>
      <c r="S50" s="66"/>
    </row>
    <row r="51" spans="1:19" ht="16.5" customHeight="1" x14ac:dyDescent="0.25">
      <c r="B51" s="120" t="s">
        <v>10</v>
      </c>
      <c r="C51" s="69"/>
      <c r="D51" s="71"/>
      <c r="E51" s="64"/>
      <c r="F51" s="67"/>
      <c r="G51" s="67"/>
      <c r="H51" s="66"/>
      <c r="I51" s="66"/>
      <c r="J51" s="66"/>
      <c r="K51" s="66"/>
      <c r="L51" s="66"/>
      <c r="M51" s="66">
        <v>14106000</v>
      </c>
      <c r="N51" s="66">
        <v>45054000</v>
      </c>
      <c r="O51" s="66">
        <v>58903200</v>
      </c>
      <c r="P51" s="66">
        <v>43286200</v>
      </c>
      <c r="Q51" s="84">
        <v>21822300</v>
      </c>
      <c r="R51" s="84">
        <v>96073100</v>
      </c>
      <c r="S51" s="66">
        <v>92973100</v>
      </c>
    </row>
    <row r="52" spans="1:19" ht="16.5" customHeight="1" x14ac:dyDescent="0.25">
      <c r="B52" s="120" t="s">
        <v>22</v>
      </c>
      <c r="C52" s="69"/>
      <c r="D52" s="71"/>
      <c r="E52" s="64"/>
      <c r="F52" s="67"/>
      <c r="G52" s="67"/>
      <c r="H52" s="66"/>
      <c r="I52" s="66"/>
      <c r="J52" s="66"/>
      <c r="K52" s="66"/>
      <c r="L52" s="66"/>
      <c r="M52" s="66"/>
      <c r="N52" s="66"/>
      <c r="O52" s="66"/>
      <c r="P52" s="69"/>
      <c r="Q52" s="84">
        <v>5000</v>
      </c>
      <c r="R52" s="84">
        <v>349200</v>
      </c>
      <c r="S52" s="66"/>
    </row>
    <row r="53" spans="1:19" s="131" customFormat="1" ht="19.5" customHeight="1" thickBot="1" x14ac:dyDescent="0.3">
      <c r="A53" s="130"/>
      <c r="B53" s="13" t="s">
        <v>21</v>
      </c>
      <c r="C53" s="90">
        <f t="shared" ref="C53:E53" si="14">SUM(C48,C51:C52)</f>
        <v>24246489949.32</v>
      </c>
      <c r="D53" s="90">
        <f t="shared" si="14"/>
        <v>19708198003.68</v>
      </c>
      <c r="E53" s="86">
        <f t="shared" si="14"/>
        <v>16300686955</v>
      </c>
      <c r="F53" s="86">
        <f t="shared" ref="F53:N53" si="15">SUM(F48,F51:F52)</f>
        <v>20138748672</v>
      </c>
      <c r="G53" s="86">
        <f t="shared" si="15"/>
        <v>20455771353.900002</v>
      </c>
      <c r="H53" s="86">
        <f t="shared" si="15"/>
        <v>12131579413.75</v>
      </c>
      <c r="I53" s="86">
        <f t="shared" si="15"/>
        <v>16166443728</v>
      </c>
      <c r="J53" s="86">
        <f t="shared" si="15"/>
        <v>35520013881</v>
      </c>
      <c r="K53" s="86">
        <f t="shared" si="15"/>
        <v>33272461521</v>
      </c>
      <c r="L53" s="86">
        <f t="shared" si="15"/>
        <v>14338907776</v>
      </c>
      <c r="M53" s="86">
        <f t="shared" si="15"/>
        <v>20636581773</v>
      </c>
      <c r="N53" s="86">
        <f t="shared" si="15"/>
        <v>27139446146.700001</v>
      </c>
      <c r="O53" s="87">
        <f>SUM(O48,O51:O52)</f>
        <v>18240207172.400002</v>
      </c>
      <c r="P53" s="95">
        <f>SUM(P48,P51:P52)</f>
        <v>11630293869.32</v>
      </c>
      <c r="Q53" s="88">
        <f>SUM(Q48,Q51:Q52)</f>
        <v>12284554604</v>
      </c>
      <c r="R53" s="95">
        <f>SUM(R48,R51:R52)</f>
        <v>26346869955</v>
      </c>
      <c r="S53" s="92">
        <f>SUM(S48,S51:S52)</f>
        <v>15262161569</v>
      </c>
    </row>
    <row r="54" spans="1:19" s="131" customFormat="1" ht="27.75" customHeight="1" thickBot="1" x14ac:dyDescent="0.3">
      <c r="A54" s="130"/>
      <c r="B54" s="13"/>
      <c r="C54" s="183"/>
      <c r="D54" s="183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7"/>
      <c r="P54" s="95"/>
      <c r="Q54" s="88"/>
      <c r="R54" s="95"/>
      <c r="S54" s="215"/>
    </row>
    <row r="55" spans="1:19" s="2" customFormat="1" ht="26.25" customHeight="1" thickBot="1" x14ac:dyDescent="0.3">
      <c r="B55" s="17" t="s">
        <v>9</v>
      </c>
      <c r="C55" s="202"/>
      <c r="D55" s="202"/>
      <c r="E55" s="203">
        <v>57746.74</v>
      </c>
      <c r="F55" s="52">
        <v>57765.72</v>
      </c>
      <c r="G55" s="52">
        <v>57809.41</v>
      </c>
      <c r="H55" s="29">
        <v>57896.6</v>
      </c>
      <c r="I55" s="29">
        <v>57760.72</v>
      </c>
      <c r="J55" s="29">
        <v>57742.11</v>
      </c>
      <c r="K55" s="29">
        <v>57732.05</v>
      </c>
      <c r="L55" s="29">
        <v>57631.53</v>
      </c>
      <c r="M55" s="29">
        <v>57808.36</v>
      </c>
      <c r="N55" s="29">
        <v>57809.99</v>
      </c>
      <c r="O55" s="53">
        <v>57689.54</v>
      </c>
      <c r="P55" s="53">
        <v>57710.19</v>
      </c>
      <c r="Q55" s="53">
        <v>57710.03</v>
      </c>
      <c r="R55" s="42">
        <v>57495.14</v>
      </c>
      <c r="S55" s="198">
        <v>57507.53</v>
      </c>
    </row>
    <row r="56" spans="1:19" ht="16.5" customHeight="1" x14ac:dyDescent="0.2">
      <c r="A56" s="116" t="s">
        <v>25</v>
      </c>
      <c r="B56" s="16" t="s">
        <v>2</v>
      </c>
      <c r="C56" s="55"/>
      <c r="D56" s="55"/>
      <c r="E56" s="56"/>
      <c r="F56" s="56"/>
      <c r="G56" s="56"/>
      <c r="H56" s="55"/>
      <c r="I56" s="61"/>
      <c r="J56" s="61"/>
      <c r="K56" s="85"/>
      <c r="L56" s="61"/>
      <c r="M56" s="55"/>
      <c r="N56" s="55"/>
      <c r="O56" s="61"/>
      <c r="Q56" s="73"/>
      <c r="S56" s="55"/>
    </row>
    <row r="57" spans="1:19" ht="16.5" customHeight="1" x14ac:dyDescent="0.25">
      <c r="A57" s="117" t="s">
        <v>26</v>
      </c>
      <c r="B57" s="118" t="s">
        <v>11</v>
      </c>
      <c r="C57" s="62">
        <v>24421.24</v>
      </c>
      <c r="D57" s="63">
        <v>28282.970000000005</v>
      </c>
      <c r="E57" s="70">
        <v>29671.79</v>
      </c>
      <c r="F57" s="70">
        <v>31756.880000000001</v>
      </c>
      <c r="G57" s="64">
        <v>32729.990000000016</v>
      </c>
      <c r="H57" s="63">
        <v>33488.460000000014</v>
      </c>
      <c r="I57" s="63">
        <v>34753.39</v>
      </c>
      <c r="J57" s="63">
        <v>36082.660000000003</v>
      </c>
      <c r="K57" s="63">
        <v>34348.629999999997</v>
      </c>
      <c r="L57" s="63">
        <v>34731.480000000003</v>
      </c>
      <c r="M57" s="63">
        <v>34890.31</v>
      </c>
      <c r="N57" s="63">
        <v>35728.470000000016</v>
      </c>
      <c r="O57" s="63">
        <v>36932.090000000011</v>
      </c>
      <c r="P57" s="62">
        <v>36354.26</v>
      </c>
      <c r="Q57" s="83">
        <v>35626.340000000011</v>
      </c>
      <c r="R57" s="83">
        <v>36422.800000000003</v>
      </c>
      <c r="S57" s="63">
        <v>36512.9</v>
      </c>
    </row>
    <row r="58" spans="1:19" ht="16.5" customHeight="1" x14ac:dyDescent="0.25">
      <c r="A58" s="117" t="s">
        <v>27</v>
      </c>
      <c r="B58" s="118" t="s">
        <v>1</v>
      </c>
      <c r="C58" s="66">
        <v>6450112018</v>
      </c>
      <c r="D58" s="66">
        <v>6663822933</v>
      </c>
      <c r="E58" s="67">
        <v>4571094694</v>
      </c>
      <c r="F58" s="67">
        <v>5640850350</v>
      </c>
      <c r="G58" s="67">
        <v>6022172888</v>
      </c>
      <c r="H58" s="66">
        <v>5874547547</v>
      </c>
      <c r="I58" s="66">
        <v>7451121723</v>
      </c>
      <c r="J58" s="66">
        <v>13656214745</v>
      </c>
      <c r="K58" s="66">
        <v>12023940692</v>
      </c>
      <c r="L58" s="66">
        <v>6214034271</v>
      </c>
      <c r="M58" s="66">
        <v>7540338329</v>
      </c>
      <c r="N58" s="66">
        <v>8270724929.7630005</v>
      </c>
      <c r="O58" s="66">
        <v>7646156083</v>
      </c>
      <c r="P58" s="66">
        <v>5415780801.3999996</v>
      </c>
      <c r="Q58" s="84">
        <v>4561602106</v>
      </c>
      <c r="R58" s="84">
        <v>9304414461</v>
      </c>
      <c r="S58" s="66">
        <v>7564153016</v>
      </c>
    </row>
    <row r="59" spans="1:19" ht="16.5" customHeight="1" thickBot="1" x14ac:dyDescent="0.3">
      <c r="A59" s="116" t="s">
        <v>28</v>
      </c>
      <c r="B59" s="119" t="s">
        <v>12</v>
      </c>
      <c r="C59" s="69">
        <v>9.84</v>
      </c>
      <c r="D59" s="69">
        <v>8.7799999999999994</v>
      </c>
      <c r="E59" s="64">
        <v>5.6733902481227263</v>
      </c>
      <c r="F59" s="64">
        <v>6.54</v>
      </c>
      <c r="G59" s="70">
        <v>6.7760021176199405</v>
      </c>
      <c r="H59" s="72">
        <v>6.4601921098484096</v>
      </c>
      <c r="I59" s="63">
        <v>7.9</v>
      </c>
      <c r="J59" s="63">
        <v>13.94</v>
      </c>
      <c r="K59" s="63">
        <v>12.89</v>
      </c>
      <c r="L59" s="63">
        <v>6.59</v>
      </c>
      <c r="M59" s="63">
        <v>7.96</v>
      </c>
      <c r="N59" s="71">
        <v>8.5250187860447859</v>
      </c>
      <c r="O59" s="63">
        <v>7.6243962705942323</v>
      </c>
      <c r="P59" s="72">
        <v>5.4862040424195628</v>
      </c>
      <c r="Q59" s="83">
        <v>4.7153331107607528</v>
      </c>
      <c r="R59" s="83">
        <f>SUM(R58/27154/R57)</f>
        <v>9.4076663157493812</v>
      </c>
      <c r="S59" s="63">
        <f>SUM(S58/27154/S57)</f>
        <v>7.6292204506893482</v>
      </c>
    </row>
    <row r="60" spans="1:19" ht="16.5" customHeight="1" x14ac:dyDescent="0.2">
      <c r="A60" s="117" t="s">
        <v>29</v>
      </c>
      <c r="B60" s="16" t="s">
        <v>3</v>
      </c>
      <c r="C60" s="69"/>
      <c r="D60" s="69"/>
      <c r="E60" s="74"/>
      <c r="F60" s="74"/>
      <c r="G60" s="74"/>
      <c r="H60" s="69"/>
      <c r="I60" s="63"/>
      <c r="J60" s="63"/>
      <c r="K60" s="66"/>
      <c r="L60" s="63"/>
      <c r="M60" s="69"/>
      <c r="N60" s="69"/>
      <c r="O60" s="63"/>
      <c r="P60" s="63"/>
      <c r="Q60" s="83"/>
      <c r="R60" s="83"/>
      <c r="S60" s="69"/>
    </row>
    <row r="61" spans="1:19" ht="16.5" customHeight="1" x14ac:dyDescent="0.25">
      <c r="A61" s="117" t="s">
        <v>30</v>
      </c>
      <c r="B61" s="118" t="s">
        <v>11</v>
      </c>
      <c r="C61" s="62">
        <v>13375.5</v>
      </c>
      <c r="D61" s="63">
        <v>13701.44</v>
      </c>
      <c r="E61" s="70">
        <v>13368.98</v>
      </c>
      <c r="F61" s="70">
        <v>12164.2</v>
      </c>
      <c r="G61" s="64">
        <v>11677</v>
      </c>
      <c r="H61" s="63">
        <v>10885.5</v>
      </c>
      <c r="I61" s="63">
        <v>10258.1</v>
      </c>
      <c r="J61" s="63">
        <v>9784.2999999999993</v>
      </c>
      <c r="K61" s="63">
        <v>5515.43</v>
      </c>
      <c r="L61" s="63">
        <v>5313.43</v>
      </c>
      <c r="M61" s="63">
        <v>4590.33</v>
      </c>
      <c r="N61" s="63">
        <v>4193.5300000000007</v>
      </c>
      <c r="O61" s="63">
        <v>3398.67</v>
      </c>
      <c r="P61" s="63">
        <v>3371.67</v>
      </c>
      <c r="Q61" s="83">
        <v>3183.67</v>
      </c>
      <c r="R61" s="83">
        <v>3600.6</v>
      </c>
      <c r="S61" s="63">
        <v>3179.9</v>
      </c>
    </row>
    <row r="62" spans="1:19" ht="16.5" customHeight="1" x14ac:dyDescent="0.25">
      <c r="A62" s="117"/>
      <c r="B62" s="118" t="s">
        <v>1</v>
      </c>
      <c r="C62" s="66">
        <v>5120491200</v>
      </c>
      <c r="D62" s="66">
        <v>4551101300</v>
      </c>
      <c r="E62" s="67">
        <v>3292907800</v>
      </c>
      <c r="F62" s="67">
        <v>4052542200</v>
      </c>
      <c r="G62" s="67">
        <v>3708816337</v>
      </c>
      <c r="H62" s="66">
        <v>3203004797.1999998</v>
      </c>
      <c r="I62" s="66">
        <v>3327536001</v>
      </c>
      <c r="J62" s="66">
        <v>6393890714</v>
      </c>
      <c r="K62" s="66">
        <v>3343182638</v>
      </c>
      <c r="L62" s="66">
        <v>1735788826</v>
      </c>
      <c r="M62" s="66">
        <v>1936717927</v>
      </c>
      <c r="N62" s="66">
        <v>1618658818.7</v>
      </c>
      <c r="O62" s="66">
        <v>1485661126</v>
      </c>
      <c r="P62" s="66">
        <v>900908023</v>
      </c>
      <c r="Q62" s="84">
        <v>712867325</v>
      </c>
      <c r="R62" s="84">
        <v>1892260153</v>
      </c>
      <c r="S62" s="66">
        <v>964522659</v>
      </c>
    </row>
    <row r="63" spans="1:19" ht="16.5" customHeight="1" thickBot="1" x14ac:dyDescent="0.3">
      <c r="A63" s="117" t="s">
        <v>31</v>
      </c>
      <c r="B63" s="119" t="s">
        <v>12</v>
      </c>
      <c r="C63" s="69">
        <v>13.99</v>
      </c>
      <c r="D63" s="71">
        <v>12.866299212598424</v>
      </c>
      <c r="E63" s="64">
        <v>9.0708395207937915</v>
      </c>
      <c r="F63" s="64">
        <v>12.27</v>
      </c>
      <c r="G63" s="70">
        <v>11.696885359718861</v>
      </c>
      <c r="H63" s="72">
        <v>10.83615961029561</v>
      </c>
      <c r="I63" s="63">
        <v>11.95</v>
      </c>
      <c r="J63" s="63">
        <v>24.07</v>
      </c>
      <c r="K63" s="63">
        <v>22.32</v>
      </c>
      <c r="L63" s="63">
        <v>12.03</v>
      </c>
      <c r="M63" s="63">
        <v>15.54</v>
      </c>
      <c r="N63" s="71">
        <v>14.214832605410676</v>
      </c>
      <c r="O63" s="63">
        <v>16.098186261141763</v>
      </c>
      <c r="P63" s="63">
        <v>9.8401468368477385</v>
      </c>
      <c r="Q63" s="83">
        <v>8.2460668283108802</v>
      </c>
      <c r="R63" s="83">
        <f>SUM(R62/27154/R61)</f>
        <v>19.354063130271953</v>
      </c>
      <c r="S63" s="63">
        <f>SUM(S62/27154/S61)</f>
        <v>11.170308263362735</v>
      </c>
    </row>
    <row r="64" spans="1:19" ht="16.5" customHeight="1" x14ac:dyDescent="0.2">
      <c r="A64" s="117" t="s">
        <v>26</v>
      </c>
      <c r="B64" s="16" t="s">
        <v>4</v>
      </c>
      <c r="C64" s="69"/>
      <c r="D64" s="69"/>
      <c r="E64" s="74"/>
      <c r="F64" s="74"/>
      <c r="G64" s="74"/>
      <c r="H64" s="69"/>
      <c r="I64" s="63"/>
      <c r="J64" s="63"/>
      <c r="K64" s="66"/>
      <c r="L64" s="63"/>
      <c r="M64" s="69"/>
      <c r="N64" s="69"/>
      <c r="O64" s="63"/>
      <c r="P64" s="63"/>
      <c r="Q64" s="83"/>
      <c r="R64" s="83"/>
      <c r="S64" s="69"/>
    </row>
    <row r="65" spans="1:19" ht="16.5" customHeight="1" x14ac:dyDescent="0.25">
      <c r="A65" s="117" t="s">
        <v>32</v>
      </c>
      <c r="B65" s="118" t="s">
        <v>11</v>
      </c>
      <c r="C65" s="62">
        <v>7652.96</v>
      </c>
      <c r="D65" s="63">
        <v>8231.6500000000015</v>
      </c>
      <c r="E65" s="70">
        <v>8308.65</v>
      </c>
      <c r="F65" s="70">
        <v>8434.5</v>
      </c>
      <c r="G65" s="64">
        <v>8456.4</v>
      </c>
      <c r="H65" s="63">
        <v>8294</v>
      </c>
      <c r="I65" s="63">
        <v>8603.3700000000008</v>
      </c>
      <c r="J65" s="63">
        <v>8571.25</v>
      </c>
      <c r="K65" s="63">
        <v>14310.51</v>
      </c>
      <c r="L65" s="63">
        <v>14543.61</v>
      </c>
      <c r="M65" s="63">
        <v>14714</v>
      </c>
      <c r="N65" s="63">
        <v>14829.31</v>
      </c>
      <c r="O65" s="63">
        <v>14498.229999999996</v>
      </c>
      <c r="P65" s="63">
        <v>14483.429999999998</v>
      </c>
      <c r="Q65" s="83">
        <v>13409.899999999998</v>
      </c>
      <c r="R65" s="83">
        <v>14731.3</v>
      </c>
      <c r="S65" s="63">
        <v>13421.1</v>
      </c>
    </row>
    <row r="66" spans="1:19" ht="16.5" customHeight="1" x14ac:dyDescent="0.25">
      <c r="A66" s="117" t="s">
        <v>33</v>
      </c>
      <c r="B66" s="120" t="s">
        <v>1</v>
      </c>
      <c r="C66" s="66">
        <v>1971819500</v>
      </c>
      <c r="D66" s="66">
        <v>1906156400</v>
      </c>
      <c r="E66" s="67">
        <v>1736490000</v>
      </c>
      <c r="F66" s="67">
        <v>1858770700</v>
      </c>
      <c r="G66" s="67">
        <v>1706652900</v>
      </c>
      <c r="H66" s="66">
        <v>1472894300</v>
      </c>
      <c r="I66" s="66">
        <v>1747329785</v>
      </c>
      <c r="J66" s="66">
        <v>3336512330</v>
      </c>
      <c r="K66" s="66">
        <v>7034537746</v>
      </c>
      <c r="L66" s="66">
        <v>3063979197</v>
      </c>
      <c r="M66" s="66">
        <v>4145559266</v>
      </c>
      <c r="N66" s="66">
        <v>3830557883</v>
      </c>
      <c r="O66" s="66">
        <v>3437938742</v>
      </c>
      <c r="P66" s="66">
        <v>2228362381.1999998</v>
      </c>
      <c r="Q66" s="84">
        <v>1809296480</v>
      </c>
      <c r="R66" s="84">
        <v>4508068545</v>
      </c>
      <c r="S66" s="66">
        <v>2950413821</v>
      </c>
    </row>
    <row r="67" spans="1:19" ht="16.5" customHeight="1" thickBot="1" x14ac:dyDescent="0.3">
      <c r="A67" s="117" t="s">
        <v>36</v>
      </c>
      <c r="B67" s="121" t="s">
        <v>12</v>
      </c>
      <c r="C67" s="69">
        <v>10.55</v>
      </c>
      <c r="D67" s="69">
        <v>8.92</v>
      </c>
      <c r="E67" s="64">
        <v>7.6967611267786502</v>
      </c>
      <c r="F67" s="64">
        <v>8.1199999999999992</v>
      </c>
      <c r="G67" s="70">
        <v>7.4323451879858551</v>
      </c>
      <c r="H67" s="71">
        <v>6.5399395909538569</v>
      </c>
      <c r="I67" s="69">
        <v>7.48</v>
      </c>
      <c r="J67" s="69">
        <v>14.34</v>
      </c>
      <c r="K67" s="63">
        <v>18.100000000000001</v>
      </c>
      <c r="L67" s="69">
        <v>7.76</v>
      </c>
      <c r="M67" s="63">
        <v>10.38</v>
      </c>
      <c r="N67" s="71">
        <v>9.5127760263242962</v>
      </c>
      <c r="O67" s="63">
        <v>8.7327159746837371</v>
      </c>
      <c r="P67" s="63">
        <v>5.6660523117511676</v>
      </c>
      <c r="Q67" s="83">
        <v>4.9687870614310574</v>
      </c>
      <c r="R67" s="83">
        <f>SUM(R66/27154/R65)</f>
        <v>11.269784803246358</v>
      </c>
      <c r="S67" s="63">
        <f>SUM(S66/27154/S65)</f>
        <v>8.0958230612640083</v>
      </c>
    </row>
    <row r="68" spans="1:19" ht="16.5" customHeight="1" x14ac:dyDescent="0.2">
      <c r="A68" s="117" t="s">
        <v>34</v>
      </c>
      <c r="B68" s="16" t="s">
        <v>0</v>
      </c>
      <c r="C68" s="69"/>
      <c r="D68" s="71"/>
      <c r="E68" s="64"/>
      <c r="F68" s="64"/>
      <c r="G68" s="70"/>
      <c r="H68" s="72"/>
      <c r="I68" s="63"/>
      <c r="J68" s="63"/>
      <c r="K68" s="63"/>
      <c r="L68" s="63"/>
      <c r="M68" s="69"/>
      <c r="N68" s="69"/>
      <c r="O68" s="63"/>
      <c r="P68" s="63"/>
      <c r="Q68" s="83"/>
      <c r="R68" s="83"/>
      <c r="S68" s="69"/>
    </row>
    <row r="69" spans="1:19" ht="16.5" customHeight="1" x14ac:dyDescent="0.25">
      <c r="B69" s="118" t="s">
        <v>11</v>
      </c>
      <c r="C69" s="69"/>
      <c r="D69" s="71"/>
      <c r="E69" s="64"/>
      <c r="F69" s="64"/>
      <c r="G69" s="70"/>
      <c r="H69" s="72"/>
      <c r="I69" s="63"/>
      <c r="J69" s="63"/>
      <c r="K69" s="63"/>
      <c r="L69" s="63">
        <v>360.77</v>
      </c>
      <c r="M69" s="63">
        <v>360.77</v>
      </c>
      <c r="N69" s="63">
        <v>510.37</v>
      </c>
      <c r="O69" s="63">
        <v>538.76</v>
      </c>
      <c r="P69" s="63">
        <v>538.76</v>
      </c>
      <c r="Q69" s="83">
        <v>622.79999999999995</v>
      </c>
      <c r="R69" s="83">
        <v>623.79999999999995</v>
      </c>
      <c r="S69" s="63">
        <v>538.79999999999995</v>
      </c>
    </row>
    <row r="70" spans="1:19" ht="16.5" customHeight="1" x14ac:dyDescent="0.25">
      <c r="B70" s="120" t="s">
        <v>1</v>
      </c>
      <c r="C70" s="69"/>
      <c r="D70" s="71"/>
      <c r="E70" s="64"/>
      <c r="F70" s="64"/>
      <c r="G70" s="70"/>
      <c r="H70" s="72"/>
      <c r="I70" s="63"/>
      <c r="J70" s="63"/>
      <c r="K70" s="63"/>
      <c r="L70" s="66">
        <v>84044100</v>
      </c>
      <c r="M70" s="66">
        <v>123091700</v>
      </c>
      <c r="N70" s="66">
        <v>133466835</v>
      </c>
      <c r="O70" s="66">
        <v>131221335</v>
      </c>
      <c r="P70" s="66">
        <v>92376011</v>
      </c>
      <c r="Q70" s="84">
        <v>95243727</v>
      </c>
      <c r="R70" s="84">
        <v>171248794</v>
      </c>
      <c r="S70" s="66">
        <v>95592030</v>
      </c>
    </row>
    <row r="71" spans="1:19" ht="16.5" customHeight="1" thickBot="1" x14ac:dyDescent="0.3">
      <c r="B71" s="121" t="s">
        <v>12</v>
      </c>
      <c r="C71" s="69"/>
      <c r="D71" s="71"/>
      <c r="E71" s="64"/>
      <c r="F71" s="64"/>
      <c r="G71" s="70"/>
      <c r="H71" s="72"/>
      <c r="I71" s="63"/>
      <c r="J71" s="63"/>
      <c r="K71" s="63"/>
      <c r="L71" s="63">
        <v>8.58</v>
      </c>
      <c r="M71" s="63">
        <v>12.57</v>
      </c>
      <c r="N71" s="71">
        <v>9.6306236121050777</v>
      </c>
      <c r="O71" s="63">
        <v>8.9696458052098862</v>
      </c>
      <c r="P71" s="63">
        <v>6.3143702932771735</v>
      </c>
      <c r="Q71" s="83">
        <v>5.6318874093286242</v>
      </c>
      <c r="R71" s="83">
        <f>SUM(R70/27154/R69)</f>
        <v>10.109934400261954</v>
      </c>
      <c r="S71" s="63">
        <f>SUM(S70/27154/S69)</f>
        <v>6.5337164597602433</v>
      </c>
    </row>
    <row r="72" spans="1:19" ht="16.5" customHeight="1" x14ac:dyDescent="0.25">
      <c r="B72" s="18" t="s">
        <v>20</v>
      </c>
      <c r="C72" s="69"/>
      <c r="D72" s="71"/>
      <c r="E72" s="64"/>
      <c r="F72" s="64"/>
      <c r="G72" s="70"/>
      <c r="H72" s="72"/>
      <c r="I72" s="63"/>
      <c r="J72" s="63"/>
      <c r="K72" s="63"/>
      <c r="L72" s="63"/>
      <c r="M72" s="63"/>
      <c r="N72" s="71"/>
      <c r="O72" s="63"/>
      <c r="P72" s="63"/>
      <c r="Q72" s="83"/>
      <c r="R72" s="83"/>
      <c r="S72" s="69"/>
    </row>
    <row r="73" spans="1:19" ht="16.5" customHeight="1" x14ac:dyDescent="0.25">
      <c r="B73" s="118" t="s">
        <v>11</v>
      </c>
      <c r="C73" s="63">
        <f t="shared" ref="C73:E73" si="16">SUM(C57,C61,C65,C69)</f>
        <v>45449.700000000004</v>
      </c>
      <c r="D73" s="63">
        <f t="shared" si="16"/>
        <v>50216.060000000005</v>
      </c>
      <c r="E73" s="64">
        <f t="shared" si="16"/>
        <v>51349.420000000006</v>
      </c>
      <c r="F73" s="64">
        <f>SUM(F57,F61,F65,F69)</f>
        <v>52355.58</v>
      </c>
      <c r="G73" s="64">
        <f t="shared" ref="G73:S73" si="17">SUM(G57,G61,G65,G69)</f>
        <v>52863.390000000021</v>
      </c>
      <c r="H73" s="63">
        <f t="shared" si="17"/>
        <v>52667.960000000014</v>
      </c>
      <c r="I73" s="63">
        <f t="shared" si="17"/>
        <v>53614.86</v>
      </c>
      <c r="J73" s="63">
        <f t="shared" si="17"/>
        <v>54438.210000000006</v>
      </c>
      <c r="K73" s="63">
        <f t="shared" si="17"/>
        <v>54174.57</v>
      </c>
      <c r="L73" s="63">
        <f t="shared" si="17"/>
        <v>54949.29</v>
      </c>
      <c r="M73" s="63">
        <f t="shared" si="17"/>
        <v>54555.409999999996</v>
      </c>
      <c r="N73" s="63">
        <f t="shared" si="17"/>
        <v>55261.680000000015</v>
      </c>
      <c r="O73" s="63">
        <f t="shared" si="17"/>
        <v>55367.750000000007</v>
      </c>
      <c r="P73" s="63">
        <f t="shared" si="17"/>
        <v>54748.12</v>
      </c>
      <c r="Q73" s="83">
        <f t="shared" si="17"/>
        <v>52842.710000000006</v>
      </c>
      <c r="R73" s="83">
        <f t="shared" si="17"/>
        <v>55378.5</v>
      </c>
      <c r="S73" s="63">
        <f t="shared" si="17"/>
        <v>53652.700000000004</v>
      </c>
    </row>
    <row r="74" spans="1:19" ht="16.5" customHeight="1" x14ac:dyDescent="0.25">
      <c r="B74" s="118" t="s">
        <v>1</v>
      </c>
      <c r="C74" s="66">
        <f t="shared" ref="C74:E74" si="18">SUM(C58,C62,C66,C70)</f>
        <v>13542422718</v>
      </c>
      <c r="D74" s="66">
        <f t="shared" si="18"/>
        <v>13121080633</v>
      </c>
      <c r="E74" s="67">
        <f t="shared" si="18"/>
        <v>9600492494</v>
      </c>
      <c r="F74" s="67">
        <f>SUM(F58,F62,F66,F70)</f>
        <v>11552163250</v>
      </c>
      <c r="G74" s="67">
        <f t="shared" ref="G74:S74" si="19">SUM(G58,G62,G66,G70)</f>
        <v>11437642125</v>
      </c>
      <c r="H74" s="66">
        <f t="shared" si="19"/>
        <v>10550446644.200001</v>
      </c>
      <c r="I74" s="66">
        <f t="shared" si="19"/>
        <v>12525987509</v>
      </c>
      <c r="J74" s="66">
        <f t="shared" si="19"/>
        <v>23386617789</v>
      </c>
      <c r="K74" s="66">
        <f t="shared" si="19"/>
        <v>22401661076</v>
      </c>
      <c r="L74" s="66">
        <f t="shared" si="19"/>
        <v>11097846394</v>
      </c>
      <c r="M74" s="66">
        <f t="shared" si="19"/>
        <v>13745707222</v>
      </c>
      <c r="N74" s="66">
        <f t="shared" si="19"/>
        <v>13853408466.463001</v>
      </c>
      <c r="O74" s="66">
        <f t="shared" si="19"/>
        <v>12700977286</v>
      </c>
      <c r="P74" s="66">
        <f t="shared" si="19"/>
        <v>8637427216.5999985</v>
      </c>
      <c r="Q74" s="84">
        <f t="shared" si="19"/>
        <v>7179009638</v>
      </c>
      <c r="R74" s="84">
        <f t="shared" si="19"/>
        <v>15875991953</v>
      </c>
      <c r="S74" s="66">
        <f t="shared" si="19"/>
        <v>11574681526</v>
      </c>
    </row>
    <row r="75" spans="1:19" ht="16.5" customHeight="1" thickBot="1" x14ac:dyDescent="0.3">
      <c r="B75" s="119" t="s">
        <v>12</v>
      </c>
      <c r="C75" s="63">
        <f t="shared" ref="C75:E75" si="20">SUM(C74/27154/C73)</f>
        <v>10.973155441986526</v>
      </c>
      <c r="D75" s="63">
        <f t="shared" si="20"/>
        <v>9.6226160212959719</v>
      </c>
      <c r="E75" s="64">
        <f t="shared" si="20"/>
        <v>6.8853204282162608</v>
      </c>
      <c r="F75" s="64">
        <f>SUM(F74/27154/F73)</f>
        <v>8.1258074822840616</v>
      </c>
      <c r="G75" s="64">
        <f t="shared" ref="G75:Q75" si="21">SUM(G74/27154/G73)</f>
        <v>7.9679698131882981</v>
      </c>
      <c r="H75" s="63">
        <f t="shared" si="21"/>
        <v>7.3771826261776274</v>
      </c>
      <c r="I75" s="63">
        <f t="shared" si="21"/>
        <v>8.6038530521306242</v>
      </c>
      <c r="J75" s="63">
        <f t="shared" si="21"/>
        <v>15.820848352377878</v>
      </c>
      <c r="K75" s="63">
        <f t="shared" si="21"/>
        <v>15.228282884404614</v>
      </c>
      <c r="L75" s="63">
        <f t="shared" si="21"/>
        <v>7.4377711311129051</v>
      </c>
      <c r="M75" s="63">
        <f t="shared" si="21"/>
        <v>9.278877725240223</v>
      </c>
      <c r="N75" s="63">
        <f t="shared" si="21"/>
        <v>9.232062632736584</v>
      </c>
      <c r="O75" s="63">
        <f t="shared" si="21"/>
        <v>8.4478549888890022</v>
      </c>
      <c r="P75" s="63">
        <f t="shared" si="21"/>
        <v>5.8100701581964538</v>
      </c>
      <c r="Q75" s="83">
        <f t="shared" si="21"/>
        <v>5.0031743884846742</v>
      </c>
      <c r="R75" s="83">
        <f>SUM(R74/27154/R73)</f>
        <v>10.557616156867381</v>
      </c>
      <c r="S75" s="63">
        <f>SUM(S74/27154/S73)</f>
        <v>7.9448125435754671</v>
      </c>
    </row>
    <row r="76" spans="1:19" ht="16.5" customHeight="1" x14ac:dyDescent="0.25">
      <c r="B76" s="12" t="s">
        <v>19</v>
      </c>
      <c r="C76" s="69"/>
      <c r="D76" s="71"/>
      <c r="E76" s="64"/>
      <c r="F76" s="64"/>
      <c r="G76" s="64"/>
      <c r="H76" s="63"/>
      <c r="I76" s="63"/>
      <c r="J76" s="63"/>
      <c r="K76" s="63"/>
      <c r="L76" s="63"/>
      <c r="M76" s="63"/>
      <c r="N76" s="63"/>
      <c r="O76" s="63"/>
      <c r="P76" s="63"/>
      <c r="Q76" s="83"/>
      <c r="R76" s="83"/>
      <c r="S76" s="69"/>
    </row>
    <row r="77" spans="1:19" ht="16.5" customHeight="1" x14ac:dyDescent="0.25">
      <c r="B77" s="120" t="s">
        <v>10</v>
      </c>
      <c r="C77" s="69"/>
      <c r="D77" s="71"/>
      <c r="E77" s="64"/>
      <c r="F77" s="67"/>
      <c r="G77" s="67"/>
      <c r="H77" s="66"/>
      <c r="I77" s="66"/>
      <c r="J77" s="66"/>
      <c r="K77" s="66"/>
      <c r="L77" s="66"/>
      <c r="M77" s="66">
        <v>76368100</v>
      </c>
      <c r="N77" s="66"/>
      <c r="O77" s="66"/>
      <c r="P77" s="66"/>
      <c r="Q77" s="84"/>
      <c r="R77" s="84"/>
      <c r="S77" s="69"/>
    </row>
    <row r="78" spans="1:19" ht="16.5" customHeight="1" x14ac:dyDescent="0.25">
      <c r="B78" s="120" t="s">
        <v>22</v>
      </c>
      <c r="C78" s="69"/>
      <c r="D78" s="71"/>
      <c r="E78" s="64"/>
      <c r="F78" s="67"/>
      <c r="G78" s="67"/>
      <c r="H78" s="66"/>
      <c r="I78" s="66"/>
      <c r="J78" s="66"/>
      <c r="K78" s="66"/>
      <c r="L78" s="66"/>
      <c r="M78" s="66"/>
      <c r="N78" s="66"/>
      <c r="O78" s="66"/>
      <c r="P78" s="66">
        <v>201000</v>
      </c>
      <c r="Q78" s="84"/>
      <c r="R78" s="84"/>
      <c r="S78" s="66"/>
    </row>
    <row r="79" spans="1:19" s="131" customFormat="1" ht="19.5" customHeight="1" thickBot="1" x14ac:dyDescent="0.3">
      <c r="A79" s="130"/>
      <c r="B79" s="13" t="s">
        <v>21</v>
      </c>
      <c r="C79" s="86">
        <f t="shared" ref="C79:E79" si="22">SUM(C74,C77:C78)</f>
        <v>13542422718</v>
      </c>
      <c r="D79" s="86">
        <f t="shared" si="22"/>
        <v>13121080633</v>
      </c>
      <c r="E79" s="86">
        <f t="shared" si="22"/>
        <v>9600492494</v>
      </c>
      <c r="F79" s="86">
        <f t="shared" ref="F79:N79" si="23">SUM(F74,F77:F78)</f>
        <v>11552163250</v>
      </c>
      <c r="G79" s="86">
        <f t="shared" si="23"/>
        <v>11437642125</v>
      </c>
      <c r="H79" s="86">
        <f t="shared" si="23"/>
        <v>10550446644.200001</v>
      </c>
      <c r="I79" s="86">
        <f t="shared" si="23"/>
        <v>12525987509</v>
      </c>
      <c r="J79" s="86">
        <f t="shared" si="23"/>
        <v>23386617789</v>
      </c>
      <c r="K79" s="86">
        <f t="shared" si="23"/>
        <v>22401661076</v>
      </c>
      <c r="L79" s="86">
        <f t="shared" si="23"/>
        <v>11097846394</v>
      </c>
      <c r="M79" s="86">
        <f t="shared" si="23"/>
        <v>13822075322</v>
      </c>
      <c r="N79" s="86">
        <f t="shared" si="23"/>
        <v>13853408466.463001</v>
      </c>
      <c r="O79" s="87">
        <f>SUM(O74,O77:O78)</f>
        <v>12700977286</v>
      </c>
      <c r="P79" s="88">
        <f>SUM(P74,P77:P78)</f>
        <v>8637628216.5999985</v>
      </c>
      <c r="Q79" s="88">
        <f>SUM(Q74,Q77:Q78)</f>
        <v>7179009638</v>
      </c>
      <c r="R79" s="141">
        <f>SUM(R74,R77:R78)</f>
        <v>15875991953</v>
      </c>
      <c r="S79" s="92">
        <f>SUM(S74,S77:S78)</f>
        <v>11574681526</v>
      </c>
    </row>
    <row r="80" spans="1:19" s="131" customFormat="1" ht="19.5" customHeight="1" thickBot="1" x14ac:dyDescent="0.3">
      <c r="A80" s="130"/>
      <c r="B80" s="213"/>
      <c r="C80" s="86"/>
      <c r="D80" s="86"/>
      <c r="E80" s="86"/>
      <c r="F80" s="86"/>
      <c r="G80" s="86"/>
      <c r="H80" s="86"/>
      <c r="I80" s="183"/>
      <c r="J80" s="183"/>
      <c r="K80" s="183"/>
      <c r="L80" s="183"/>
      <c r="M80" s="183"/>
      <c r="N80" s="183"/>
      <c r="O80" s="181"/>
      <c r="P80" s="216"/>
      <c r="Q80" s="216"/>
      <c r="R80" s="217"/>
      <c r="S80" s="218"/>
    </row>
    <row r="81" spans="1:19" s="2" customFormat="1" ht="21" customHeight="1" thickBot="1" x14ac:dyDescent="0.3">
      <c r="B81" s="11" t="s">
        <v>9</v>
      </c>
      <c r="C81" s="132"/>
      <c r="D81" s="132"/>
      <c r="E81" s="52">
        <v>57746.74</v>
      </c>
      <c r="F81" s="52">
        <f t="shared" ref="F81:S81" si="24">SUM(F3,F29,F55)</f>
        <v>189246.53</v>
      </c>
      <c r="G81" s="52">
        <f t="shared" si="24"/>
        <v>189307.73</v>
      </c>
      <c r="H81" s="29">
        <f t="shared" si="24"/>
        <v>189367.36000000002</v>
      </c>
      <c r="I81" s="133">
        <f t="shared" si="24"/>
        <v>189436.27</v>
      </c>
      <c r="J81" s="133">
        <f t="shared" si="24"/>
        <v>189347.49</v>
      </c>
      <c r="K81" s="133">
        <f t="shared" si="24"/>
        <v>189447.15999999997</v>
      </c>
      <c r="L81" s="133">
        <f t="shared" si="24"/>
        <v>189647.14</v>
      </c>
      <c r="M81" s="133">
        <f t="shared" si="24"/>
        <v>189969.09999999998</v>
      </c>
      <c r="N81" s="133">
        <f t="shared" si="24"/>
        <v>189982.99</v>
      </c>
      <c r="O81" s="134">
        <f t="shared" si="24"/>
        <v>189882.31000000003</v>
      </c>
      <c r="P81" s="135">
        <f t="shared" si="24"/>
        <v>190260.62</v>
      </c>
      <c r="Q81" s="133">
        <f t="shared" si="24"/>
        <v>190299.74000000002</v>
      </c>
      <c r="R81" s="43">
        <f t="shared" si="24"/>
        <v>190134.46000000002</v>
      </c>
      <c r="S81" s="197">
        <f t="shared" si="24"/>
        <v>190146.56</v>
      </c>
    </row>
    <row r="82" spans="1:19" ht="16.5" customHeight="1" x14ac:dyDescent="0.25">
      <c r="A82" s="116" t="s">
        <v>30</v>
      </c>
      <c r="B82" s="1" t="s">
        <v>2</v>
      </c>
      <c r="C82" s="55"/>
      <c r="D82" s="55"/>
      <c r="E82" s="56"/>
      <c r="F82" s="56"/>
      <c r="G82" s="56"/>
      <c r="H82" s="55"/>
      <c r="I82" s="61"/>
      <c r="J82" s="61"/>
      <c r="K82" s="85"/>
      <c r="L82" s="61"/>
      <c r="M82" s="55"/>
      <c r="N82" s="55"/>
      <c r="O82" s="61"/>
      <c r="P82" s="89"/>
      <c r="Q82" s="61"/>
      <c r="R82" s="89"/>
      <c r="S82" s="55"/>
    </row>
    <row r="83" spans="1:19" ht="16.5" customHeight="1" x14ac:dyDescent="0.25">
      <c r="A83" s="117" t="s">
        <v>29</v>
      </c>
      <c r="B83" s="118" t="s">
        <v>11</v>
      </c>
      <c r="C83" s="62">
        <f t="shared" ref="C83:S83" si="25">SUM(C5,C31,C57)</f>
        <v>79761.34</v>
      </c>
      <c r="D83" s="63">
        <f t="shared" si="25"/>
        <v>93729.12000000001</v>
      </c>
      <c r="E83" s="70">
        <f t="shared" si="25"/>
        <v>95513.830000000016</v>
      </c>
      <c r="F83" s="64">
        <f t="shared" si="25"/>
        <v>100073.47</v>
      </c>
      <c r="G83" s="64">
        <f t="shared" si="25"/>
        <v>103896.98000000001</v>
      </c>
      <c r="H83" s="63">
        <f t="shared" si="25"/>
        <v>104553</v>
      </c>
      <c r="I83" s="63">
        <f t="shared" si="25"/>
        <v>101913.86</v>
      </c>
      <c r="J83" s="63">
        <f t="shared" si="25"/>
        <v>104417.29000000001</v>
      </c>
      <c r="K83" s="63">
        <f t="shared" si="25"/>
        <v>110626.56</v>
      </c>
      <c r="L83" s="63">
        <f t="shared" si="25"/>
        <v>110167.30000000002</v>
      </c>
      <c r="M83" s="63">
        <f t="shared" si="25"/>
        <v>111440.18</v>
      </c>
      <c r="N83" s="63">
        <f t="shared" si="25"/>
        <v>114081.37000000004</v>
      </c>
      <c r="O83" s="63">
        <f t="shared" si="25"/>
        <v>123397.36999999998</v>
      </c>
      <c r="P83" s="83">
        <f t="shared" si="25"/>
        <v>122644.94</v>
      </c>
      <c r="Q83" s="63">
        <f t="shared" si="25"/>
        <v>122506.24000000001</v>
      </c>
      <c r="R83" s="83">
        <f t="shared" si="25"/>
        <v>125623.90000000001</v>
      </c>
      <c r="S83" s="63">
        <f t="shared" si="25"/>
        <v>123511</v>
      </c>
    </row>
    <row r="84" spans="1:19" ht="16.5" customHeight="1" x14ac:dyDescent="0.25">
      <c r="A84" s="117" t="s">
        <v>28</v>
      </c>
      <c r="B84" s="118" t="s">
        <v>1</v>
      </c>
      <c r="C84" s="66">
        <f t="shared" ref="C84:S84" si="26">SUM(C6,C32,C58)</f>
        <v>21119574674.400002</v>
      </c>
      <c r="D84" s="66">
        <f t="shared" si="26"/>
        <v>19985516090</v>
      </c>
      <c r="E84" s="67">
        <f t="shared" si="26"/>
        <v>15626888443</v>
      </c>
      <c r="F84" s="67">
        <f t="shared" si="26"/>
        <v>18689868834</v>
      </c>
      <c r="G84" s="67">
        <f t="shared" si="26"/>
        <v>20060061538</v>
      </c>
      <c r="H84" s="66">
        <f t="shared" si="26"/>
        <v>14342372699</v>
      </c>
      <c r="I84" s="66">
        <f t="shared" si="26"/>
        <v>18361401373</v>
      </c>
      <c r="J84" s="66">
        <f t="shared" si="26"/>
        <v>39347917937</v>
      </c>
      <c r="K84" s="66">
        <f t="shared" si="26"/>
        <v>37437422324</v>
      </c>
      <c r="L84" s="66">
        <f t="shared" si="26"/>
        <v>18265952905</v>
      </c>
      <c r="M84" s="66">
        <f t="shared" si="26"/>
        <v>25044477479</v>
      </c>
      <c r="N84" s="66">
        <f t="shared" si="26"/>
        <v>30516367107.463001</v>
      </c>
      <c r="O84" s="66">
        <f t="shared" si="26"/>
        <v>24043460867.400002</v>
      </c>
      <c r="P84" s="84">
        <f t="shared" si="26"/>
        <v>16891986483.6</v>
      </c>
      <c r="Q84" s="66">
        <f t="shared" si="26"/>
        <v>15375374563</v>
      </c>
      <c r="R84" s="84">
        <f t="shared" si="26"/>
        <v>34842484719</v>
      </c>
      <c r="S84" s="66">
        <f t="shared" si="26"/>
        <v>22468289084</v>
      </c>
    </row>
    <row r="85" spans="1:19" ht="16.5" customHeight="1" thickBot="1" x14ac:dyDescent="0.3">
      <c r="A85" s="116" t="s">
        <v>32</v>
      </c>
      <c r="B85" s="119" t="s">
        <v>12</v>
      </c>
      <c r="C85" s="71">
        <f>SUM(C84/27154/C83)</f>
        <v>9.7512190503865934</v>
      </c>
      <c r="D85" s="69">
        <f t="shared" ref="D85:E85" si="27">SUM(D84/27154/D83)</f>
        <v>7.8524831723178563</v>
      </c>
      <c r="E85" s="64">
        <f t="shared" si="27"/>
        <v>6.0252134655735832</v>
      </c>
      <c r="F85" s="64">
        <f>SUM(F84/27154/F83)</f>
        <v>6.8778623659331686</v>
      </c>
      <c r="G85" s="70">
        <f t="shared" ref="G85:S85" si="28">SUM(G84/27154/G83)</f>
        <v>7.1104244010446243</v>
      </c>
      <c r="H85" s="72">
        <f t="shared" si="28"/>
        <v>5.0518528430112228</v>
      </c>
      <c r="I85" s="63">
        <f t="shared" si="28"/>
        <v>6.6349668856191899</v>
      </c>
      <c r="J85" s="63">
        <f t="shared" si="28"/>
        <v>13.877637076202014</v>
      </c>
      <c r="K85" s="63">
        <f t="shared" si="28"/>
        <v>12.462716533431736</v>
      </c>
      <c r="L85" s="63">
        <f t="shared" si="28"/>
        <v>6.1059861393806729</v>
      </c>
      <c r="M85" s="63">
        <f t="shared" si="28"/>
        <v>8.2763025143283802</v>
      </c>
      <c r="N85" s="71">
        <f t="shared" si="28"/>
        <v>9.8510900520995275</v>
      </c>
      <c r="O85" s="63">
        <f t="shared" si="28"/>
        <v>7.1755841828174987</v>
      </c>
      <c r="P85" s="83">
        <f t="shared" si="28"/>
        <v>5.0722105903965735</v>
      </c>
      <c r="Q85" s="63">
        <f t="shared" si="28"/>
        <v>4.6220397942318732</v>
      </c>
      <c r="R85" s="83">
        <f t="shared" si="28"/>
        <v>10.214168843517509</v>
      </c>
      <c r="S85" s="63">
        <f t="shared" si="28"/>
        <v>6.6993173553219378</v>
      </c>
    </row>
    <row r="86" spans="1:19" ht="16.5" customHeight="1" x14ac:dyDescent="0.25">
      <c r="A86" s="117" t="s">
        <v>42</v>
      </c>
      <c r="B86" s="19" t="s">
        <v>3</v>
      </c>
      <c r="C86" s="69"/>
      <c r="D86" s="69"/>
      <c r="E86" s="74"/>
      <c r="F86" s="74"/>
      <c r="G86" s="74"/>
      <c r="H86" s="69"/>
      <c r="I86" s="63"/>
      <c r="J86" s="63"/>
      <c r="K86" s="66"/>
      <c r="L86" s="63"/>
      <c r="M86" s="69"/>
      <c r="N86" s="69"/>
      <c r="O86" s="63"/>
      <c r="P86" s="83"/>
      <c r="Q86" s="63"/>
      <c r="R86" s="83"/>
      <c r="S86" s="69"/>
    </row>
    <row r="87" spans="1:19" ht="16.5" customHeight="1" x14ac:dyDescent="0.25">
      <c r="A87" s="117" t="s">
        <v>38</v>
      </c>
      <c r="B87" s="118" t="s">
        <v>11</v>
      </c>
      <c r="C87" s="62">
        <f t="shared" ref="C87:S87" si="29">SUM(C9,C35,C61)</f>
        <v>47384.99</v>
      </c>
      <c r="D87" s="63">
        <f t="shared" si="29"/>
        <v>48256.62</v>
      </c>
      <c r="E87" s="70">
        <f t="shared" si="29"/>
        <v>43860.3</v>
      </c>
      <c r="F87" s="70">
        <f t="shared" si="29"/>
        <v>41005.14</v>
      </c>
      <c r="G87" s="64">
        <f t="shared" si="29"/>
        <v>36272.86</v>
      </c>
      <c r="H87" s="63">
        <f t="shared" si="29"/>
        <v>34517.300000000003</v>
      </c>
      <c r="I87" s="63">
        <f t="shared" si="29"/>
        <v>33076.65</v>
      </c>
      <c r="J87" s="63">
        <f t="shared" si="29"/>
        <v>32748.3</v>
      </c>
      <c r="K87" s="63">
        <f t="shared" si="29"/>
        <v>18711.61</v>
      </c>
      <c r="L87" s="63">
        <f t="shared" si="29"/>
        <v>16562.419999999998</v>
      </c>
      <c r="M87" s="63">
        <f t="shared" si="29"/>
        <v>16069.56</v>
      </c>
      <c r="N87" s="63">
        <f t="shared" si="29"/>
        <v>15303.820000000002</v>
      </c>
      <c r="O87" s="63">
        <f t="shared" si="29"/>
        <v>12168.37</v>
      </c>
      <c r="P87" s="83">
        <f t="shared" si="29"/>
        <v>11070.869999999999</v>
      </c>
      <c r="Q87" s="63">
        <f t="shared" si="29"/>
        <v>10226.27</v>
      </c>
      <c r="R87" s="83">
        <f t="shared" si="29"/>
        <v>11922.1</v>
      </c>
      <c r="S87" s="63">
        <f t="shared" si="29"/>
        <v>10924.3</v>
      </c>
    </row>
    <row r="88" spans="1:19" ht="16.5" customHeight="1" x14ac:dyDescent="0.25">
      <c r="A88" s="117" t="s">
        <v>40</v>
      </c>
      <c r="B88" s="118" t="s">
        <v>1</v>
      </c>
      <c r="C88" s="66">
        <f t="shared" ref="C88:S88" si="30">SUM(C10,C36,C62)</f>
        <v>19436866047</v>
      </c>
      <c r="D88" s="66">
        <f t="shared" si="30"/>
        <v>15311922415.68</v>
      </c>
      <c r="E88" s="67">
        <f t="shared" si="30"/>
        <v>11385825576</v>
      </c>
      <c r="F88" s="67">
        <f t="shared" si="30"/>
        <v>13129756458</v>
      </c>
      <c r="G88" s="67">
        <f t="shared" si="30"/>
        <v>12230152254.099998</v>
      </c>
      <c r="H88" s="66">
        <f t="shared" si="30"/>
        <v>8076314044.1300001</v>
      </c>
      <c r="I88" s="66">
        <f t="shared" si="30"/>
        <v>9750540204</v>
      </c>
      <c r="J88" s="66">
        <f t="shared" si="30"/>
        <v>18969940566</v>
      </c>
      <c r="K88" s="66">
        <f t="shared" si="30"/>
        <v>11606449397</v>
      </c>
      <c r="L88" s="66">
        <f t="shared" si="30"/>
        <v>5098787630</v>
      </c>
      <c r="M88" s="66">
        <f t="shared" si="30"/>
        <v>6890551459</v>
      </c>
      <c r="N88" s="66">
        <f t="shared" si="30"/>
        <v>7655866567.8000002</v>
      </c>
      <c r="O88" s="66">
        <f t="shared" si="30"/>
        <v>4678084493</v>
      </c>
      <c r="P88" s="84">
        <f t="shared" si="30"/>
        <v>3392536472.1400003</v>
      </c>
      <c r="Q88" s="66">
        <f t="shared" si="30"/>
        <v>2794020832</v>
      </c>
      <c r="R88" s="84">
        <f t="shared" si="30"/>
        <v>6767690280</v>
      </c>
      <c r="S88" s="66">
        <f t="shared" si="30"/>
        <v>3192439101</v>
      </c>
    </row>
    <row r="89" spans="1:19" ht="16.5" customHeight="1" thickBot="1" x14ac:dyDescent="0.3">
      <c r="A89" s="117" t="s">
        <v>31</v>
      </c>
      <c r="B89" s="119" t="s">
        <v>12</v>
      </c>
      <c r="C89" s="71">
        <f>SUM(C88/27154/C87)</f>
        <v>15.106074933349907</v>
      </c>
      <c r="D89" s="71">
        <f t="shared" ref="D89:E89" si="31">SUM(D88/27154/D87)</f>
        <v>11.685276857950761</v>
      </c>
      <c r="E89" s="64">
        <f t="shared" si="31"/>
        <v>9.5600269121718231</v>
      </c>
      <c r="F89" s="64">
        <f>SUM(F88/27154/F87)</f>
        <v>11.791920914676849</v>
      </c>
      <c r="G89" s="70">
        <f t="shared" ref="G89:S89" si="32">SUM(G88/27154/G87)</f>
        <v>12.416987682213751</v>
      </c>
      <c r="H89" s="72">
        <f t="shared" si="32"/>
        <v>8.616731633834517</v>
      </c>
      <c r="I89" s="63">
        <f t="shared" si="32"/>
        <v>10.856087770103333</v>
      </c>
      <c r="J89" s="63">
        <f t="shared" si="32"/>
        <v>21.332580656804264</v>
      </c>
      <c r="K89" s="63">
        <f t="shared" si="32"/>
        <v>22.84306689393264</v>
      </c>
      <c r="L89" s="63">
        <f t="shared" si="32"/>
        <v>11.337291581017839</v>
      </c>
      <c r="M89" s="63">
        <f t="shared" si="32"/>
        <v>15.791238075911247</v>
      </c>
      <c r="N89" s="71">
        <f t="shared" si="32"/>
        <v>18.423014460243039</v>
      </c>
      <c r="O89" s="63">
        <f t="shared" si="32"/>
        <v>14.15799782120024</v>
      </c>
      <c r="P89" s="83">
        <f t="shared" si="32"/>
        <v>11.285192214531564</v>
      </c>
      <c r="Q89" s="63">
        <f t="shared" si="32"/>
        <v>10.061866970412686</v>
      </c>
      <c r="R89" s="83">
        <f t="shared" si="32"/>
        <v>20.905179516688889</v>
      </c>
      <c r="S89" s="63">
        <f t="shared" si="32"/>
        <v>10.762054564888759</v>
      </c>
    </row>
    <row r="90" spans="1:19" ht="16.5" customHeight="1" x14ac:dyDescent="0.25">
      <c r="A90" s="117" t="s">
        <v>37</v>
      </c>
      <c r="B90" s="19" t="s">
        <v>4</v>
      </c>
      <c r="C90" s="69"/>
      <c r="D90" s="69"/>
      <c r="E90" s="74"/>
      <c r="F90" s="74"/>
      <c r="G90" s="74"/>
      <c r="H90" s="69"/>
      <c r="I90" s="63"/>
      <c r="J90" s="63"/>
      <c r="K90" s="66"/>
      <c r="L90" s="63"/>
      <c r="M90" s="69"/>
      <c r="N90" s="69"/>
      <c r="O90" s="63"/>
      <c r="P90" s="83"/>
      <c r="Q90" s="63"/>
      <c r="R90" s="83"/>
      <c r="S90" s="69"/>
    </row>
    <row r="91" spans="1:19" ht="16.5" customHeight="1" x14ac:dyDescent="0.25">
      <c r="A91" s="117" t="s">
        <v>33</v>
      </c>
      <c r="B91" s="118" t="s">
        <v>11</v>
      </c>
      <c r="C91" s="62">
        <f t="shared" ref="C91:S91" si="33">SUM(C13,C39,C65)</f>
        <v>22014.95</v>
      </c>
      <c r="D91" s="63">
        <f t="shared" si="33"/>
        <v>26719.140000000003</v>
      </c>
      <c r="E91" s="70">
        <f t="shared" si="33"/>
        <v>29059.379999999997</v>
      </c>
      <c r="F91" s="70">
        <f t="shared" si="33"/>
        <v>30956.17</v>
      </c>
      <c r="G91" s="64">
        <f t="shared" si="33"/>
        <v>31933.54</v>
      </c>
      <c r="H91" s="63">
        <f t="shared" si="33"/>
        <v>31597.15</v>
      </c>
      <c r="I91" s="63">
        <f t="shared" si="33"/>
        <v>38393.120000000003</v>
      </c>
      <c r="J91" s="63">
        <f t="shared" si="33"/>
        <v>38231.26</v>
      </c>
      <c r="K91" s="63">
        <f t="shared" si="33"/>
        <v>47285.780000000006</v>
      </c>
      <c r="L91" s="63">
        <f t="shared" si="33"/>
        <v>46901.740000000005</v>
      </c>
      <c r="M91" s="63">
        <f t="shared" si="33"/>
        <v>49057.919999999998</v>
      </c>
      <c r="N91" s="63">
        <f t="shared" si="33"/>
        <v>48152.59</v>
      </c>
      <c r="O91" s="63">
        <f t="shared" si="33"/>
        <v>41887.579999999994</v>
      </c>
      <c r="P91" s="83">
        <f t="shared" si="33"/>
        <v>41839.279999999999</v>
      </c>
      <c r="Q91" s="63">
        <f t="shared" si="33"/>
        <v>40231.599999999991</v>
      </c>
      <c r="R91" s="83">
        <f t="shared" si="33"/>
        <v>42899.8</v>
      </c>
      <c r="S91" s="63">
        <f t="shared" si="33"/>
        <v>40673.9</v>
      </c>
    </row>
    <row r="92" spans="1:19" ht="16.5" customHeight="1" x14ac:dyDescent="0.25">
      <c r="A92" s="117" t="s">
        <v>35</v>
      </c>
      <c r="B92" s="120" t="s">
        <v>1</v>
      </c>
      <c r="C92" s="66">
        <f t="shared" ref="C92:S92" si="34">SUM(C14,C40,C66)</f>
        <v>5959102515.9200001</v>
      </c>
      <c r="D92" s="66">
        <f t="shared" si="34"/>
        <v>6071089799</v>
      </c>
      <c r="E92" s="67">
        <f t="shared" si="34"/>
        <v>5579850200</v>
      </c>
      <c r="F92" s="67">
        <f t="shared" si="34"/>
        <v>6772794243</v>
      </c>
      <c r="G92" s="67">
        <f t="shared" si="34"/>
        <v>6758463255</v>
      </c>
      <c r="H92" s="66">
        <f t="shared" si="34"/>
        <v>4551863355</v>
      </c>
      <c r="I92" s="66">
        <f t="shared" si="34"/>
        <v>7504888896</v>
      </c>
      <c r="J92" s="66">
        <f t="shared" si="34"/>
        <v>14822110147</v>
      </c>
      <c r="K92" s="66">
        <f t="shared" si="34"/>
        <v>19323722216</v>
      </c>
      <c r="L92" s="66">
        <f t="shared" si="34"/>
        <v>8323136467</v>
      </c>
      <c r="M92" s="66">
        <f t="shared" si="34"/>
        <v>12503108931</v>
      </c>
      <c r="N92" s="66">
        <f t="shared" si="34"/>
        <v>14331145595</v>
      </c>
      <c r="O92" s="66">
        <f t="shared" si="34"/>
        <v>9227302409</v>
      </c>
      <c r="P92" s="84">
        <f t="shared" si="34"/>
        <v>6007033683.2799997</v>
      </c>
      <c r="Q92" s="66">
        <f t="shared" si="34"/>
        <v>5519165412</v>
      </c>
      <c r="R92" s="84">
        <f t="shared" si="34"/>
        <v>13022759762</v>
      </c>
      <c r="S92" s="66">
        <f t="shared" si="34"/>
        <v>7686157313</v>
      </c>
    </row>
    <row r="93" spans="1:19" ht="16.5" customHeight="1" thickBot="1" x14ac:dyDescent="0.3">
      <c r="A93" s="117" t="s">
        <v>42</v>
      </c>
      <c r="B93" s="121" t="s">
        <v>12</v>
      </c>
      <c r="C93" s="71">
        <f>SUM(C92/27154/C91)</f>
        <v>9.9684891307322108</v>
      </c>
      <c r="D93" s="69">
        <f t="shared" ref="D93:E93" si="35">SUM(D92/27154/D91)</f>
        <v>8.3677821960644323</v>
      </c>
      <c r="E93" s="64">
        <f t="shared" si="35"/>
        <v>7.0713507910462319</v>
      </c>
      <c r="F93" s="64">
        <f>SUM(F92/27154/F91)</f>
        <v>8.0572501150506231</v>
      </c>
      <c r="G93" s="70">
        <f t="shared" ref="G93:O93" si="36">SUM(G92/27154/G91)</f>
        <v>7.7941198247325936</v>
      </c>
      <c r="H93" s="71">
        <f t="shared" si="36"/>
        <v>5.3052699931018958</v>
      </c>
      <c r="I93" s="69">
        <f t="shared" si="36"/>
        <v>7.1987492662247012</v>
      </c>
      <c r="J93" s="69">
        <f t="shared" si="36"/>
        <v>14.277678919500966</v>
      </c>
      <c r="K93" s="63">
        <f t="shared" si="36"/>
        <v>15.049650514033903</v>
      </c>
      <c r="L93" s="69">
        <f t="shared" si="36"/>
        <v>6.5352807153309813</v>
      </c>
      <c r="M93" s="63">
        <f t="shared" si="36"/>
        <v>9.3858815816117502</v>
      </c>
      <c r="N93" s="71">
        <f t="shared" si="36"/>
        <v>10.960426217662713</v>
      </c>
      <c r="O93" s="63">
        <f t="shared" si="36"/>
        <v>8.1125179388000603</v>
      </c>
      <c r="P93" s="83">
        <f t="shared" ref="P93:S93" si="37">SUM(P92/27154/P91)</f>
        <v>5.2873985942648236</v>
      </c>
      <c r="Q93" s="63">
        <f t="shared" si="37"/>
        <v>5.0521041137491185</v>
      </c>
      <c r="R93" s="83">
        <f t="shared" si="37"/>
        <v>11.179282935172454</v>
      </c>
      <c r="S93" s="63">
        <f t="shared" si="37"/>
        <v>6.9592051421447652</v>
      </c>
    </row>
    <row r="94" spans="1:19" ht="16.5" customHeight="1" x14ac:dyDescent="0.25">
      <c r="A94" s="117" t="s">
        <v>37</v>
      </c>
      <c r="B94" s="19" t="s">
        <v>0</v>
      </c>
      <c r="C94" s="69"/>
      <c r="D94" s="71"/>
      <c r="E94" s="64"/>
      <c r="F94" s="64"/>
      <c r="G94" s="70"/>
      <c r="H94" s="72"/>
      <c r="I94" s="63"/>
      <c r="J94" s="63"/>
      <c r="K94" s="63"/>
      <c r="L94" s="63"/>
      <c r="M94" s="69"/>
      <c r="N94" s="69"/>
      <c r="O94" s="63"/>
      <c r="P94" s="83"/>
      <c r="Q94" s="63"/>
      <c r="R94" s="83"/>
      <c r="S94" s="69"/>
    </row>
    <row r="95" spans="1:19" ht="16.5" customHeight="1" x14ac:dyDescent="0.25">
      <c r="A95" s="117" t="s">
        <v>27</v>
      </c>
      <c r="B95" s="118" t="s">
        <v>11</v>
      </c>
      <c r="C95" s="69"/>
      <c r="D95" s="71"/>
      <c r="E95" s="64"/>
      <c r="F95" s="64">
        <f t="shared" ref="F95:S95" si="38">SUM(F17,F43,F69)</f>
        <v>0</v>
      </c>
      <c r="G95" s="70">
        <f t="shared" si="38"/>
        <v>0</v>
      </c>
      <c r="H95" s="72">
        <f t="shared" si="38"/>
        <v>0</v>
      </c>
      <c r="I95" s="63">
        <f t="shared" si="38"/>
        <v>0</v>
      </c>
      <c r="J95" s="63">
        <f t="shared" si="38"/>
        <v>0</v>
      </c>
      <c r="K95" s="63">
        <f t="shared" si="38"/>
        <v>0</v>
      </c>
      <c r="L95" s="63">
        <f t="shared" si="38"/>
        <v>833.17</v>
      </c>
      <c r="M95" s="63">
        <f t="shared" si="38"/>
        <v>833.17</v>
      </c>
      <c r="N95" s="63">
        <f t="shared" si="38"/>
        <v>1217.77</v>
      </c>
      <c r="O95" s="63">
        <f t="shared" si="38"/>
        <v>1308.1599999999999</v>
      </c>
      <c r="P95" s="83">
        <f t="shared" si="38"/>
        <v>1308.1599999999999</v>
      </c>
      <c r="Q95" s="63">
        <f t="shared" si="38"/>
        <v>1560.8</v>
      </c>
      <c r="R95" s="83">
        <f t="shared" si="38"/>
        <v>1394.1999999999998</v>
      </c>
      <c r="S95" s="63">
        <f t="shared" si="38"/>
        <v>1309.1999999999998</v>
      </c>
    </row>
    <row r="96" spans="1:19" ht="16.5" customHeight="1" x14ac:dyDescent="0.25">
      <c r="A96" s="117" t="s">
        <v>40</v>
      </c>
      <c r="B96" s="120" t="s">
        <v>1</v>
      </c>
      <c r="C96" s="69"/>
      <c r="D96" s="71"/>
      <c r="E96" s="64"/>
      <c r="F96" s="64">
        <f t="shared" ref="F96:S96" si="39">SUM(F18,F44,F70)</f>
        <v>0</v>
      </c>
      <c r="G96" s="70">
        <f t="shared" si="39"/>
        <v>0</v>
      </c>
      <c r="H96" s="72">
        <f t="shared" si="39"/>
        <v>0</v>
      </c>
      <c r="I96" s="63">
        <f t="shared" si="39"/>
        <v>0</v>
      </c>
      <c r="J96" s="63">
        <f t="shared" si="39"/>
        <v>0</v>
      </c>
      <c r="K96" s="63">
        <f t="shared" si="39"/>
        <v>0</v>
      </c>
      <c r="L96" s="66">
        <f t="shared" si="39"/>
        <v>171967090</v>
      </c>
      <c r="M96" s="66">
        <f t="shared" si="39"/>
        <v>275343121</v>
      </c>
      <c r="N96" s="66">
        <f t="shared" si="39"/>
        <v>335480870</v>
      </c>
      <c r="O96" s="66">
        <f t="shared" si="39"/>
        <v>296252777</v>
      </c>
      <c r="P96" s="84">
        <f t="shared" si="39"/>
        <v>201957978</v>
      </c>
      <c r="Q96" s="66">
        <f t="shared" si="39"/>
        <v>244124527</v>
      </c>
      <c r="R96" s="84">
        <f t="shared" si="39"/>
        <v>387030104</v>
      </c>
      <c r="S96" s="66">
        <f t="shared" si="39"/>
        <v>254410756</v>
      </c>
    </row>
    <row r="97" spans="1:19" ht="16.5" customHeight="1" thickBot="1" x14ac:dyDescent="0.3">
      <c r="A97" s="117" t="s">
        <v>33</v>
      </c>
      <c r="B97" s="121" t="s">
        <v>12</v>
      </c>
      <c r="C97" s="69"/>
      <c r="D97" s="71"/>
      <c r="E97" s="64"/>
      <c r="F97" s="64"/>
      <c r="G97" s="70"/>
      <c r="H97" s="72"/>
      <c r="I97" s="63"/>
      <c r="J97" s="63"/>
      <c r="K97" s="63"/>
      <c r="L97" s="63">
        <f>SUM(L96/27154/L95)</f>
        <v>7.6011255280499155</v>
      </c>
      <c r="M97" s="63">
        <f t="shared" ref="M97:O97" si="40">SUM(M96/27154/M95)</f>
        <v>12.170454393372806</v>
      </c>
      <c r="N97" s="71">
        <f t="shared" si="40"/>
        <v>10.145388354524789</v>
      </c>
      <c r="O97" s="63">
        <f t="shared" si="40"/>
        <v>8.3400326510245186</v>
      </c>
      <c r="P97" s="83">
        <f t="shared" ref="P97:S97" si="41">SUM(P96/27154/P95)</f>
        <v>5.685469509218783</v>
      </c>
      <c r="Q97" s="63">
        <f t="shared" si="41"/>
        <v>5.7601042652974606</v>
      </c>
      <c r="R97" s="83">
        <f t="shared" si="41"/>
        <v>10.223176400358193</v>
      </c>
      <c r="S97" s="63">
        <f t="shared" si="41"/>
        <v>7.1564173212992692</v>
      </c>
    </row>
    <row r="98" spans="1:19" ht="16.5" customHeight="1" x14ac:dyDescent="0.25">
      <c r="B98" s="21" t="s">
        <v>52</v>
      </c>
      <c r="C98" s="69"/>
      <c r="D98" s="71"/>
      <c r="E98" s="64"/>
      <c r="F98" s="64"/>
      <c r="G98" s="70"/>
      <c r="H98" s="72"/>
      <c r="I98" s="63"/>
      <c r="J98" s="63"/>
      <c r="K98" s="63"/>
      <c r="L98" s="63"/>
      <c r="M98" s="63"/>
      <c r="N98" s="71"/>
      <c r="O98" s="63"/>
      <c r="P98" s="83"/>
      <c r="Q98" s="63"/>
      <c r="R98" s="83"/>
      <c r="S98" s="69"/>
    </row>
    <row r="99" spans="1:19" ht="16.5" customHeight="1" x14ac:dyDescent="0.25">
      <c r="B99" s="118" t="s">
        <v>11</v>
      </c>
      <c r="C99" s="63">
        <f t="shared" ref="C99:E99" si="42">SUM(C83,C87,C91,C95)</f>
        <v>149161.28</v>
      </c>
      <c r="D99" s="63">
        <f t="shared" si="42"/>
        <v>168704.88000000003</v>
      </c>
      <c r="E99" s="64">
        <f t="shared" si="42"/>
        <v>168433.51</v>
      </c>
      <c r="F99" s="67">
        <f>SUM(F83,F87,F91,F95)</f>
        <v>172034.77999999997</v>
      </c>
      <c r="G99" s="70">
        <f t="shared" ref="G99:O99" si="43">SUM(G83,G87,G91,G95)</f>
        <v>172103.38000000003</v>
      </c>
      <c r="H99" s="72">
        <f t="shared" si="43"/>
        <v>170667.44999999998</v>
      </c>
      <c r="I99" s="63">
        <f t="shared" si="43"/>
        <v>173383.63</v>
      </c>
      <c r="J99" s="63">
        <f t="shared" si="43"/>
        <v>175396.85</v>
      </c>
      <c r="K99" s="63">
        <f t="shared" si="43"/>
        <v>176623.95</v>
      </c>
      <c r="L99" s="63">
        <f t="shared" si="43"/>
        <v>174464.63000000003</v>
      </c>
      <c r="M99" s="63">
        <f t="shared" si="43"/>
        <v>177400.83</v>
      </c>
      <c r="N99" s="71">
        <f t="shared" si="43"/>
        <v>178755.55000000002</v>
      </c>
      <c r="O99" s="63">
        <f t="shared" si="43"/>
        <v>178761.47999999998</v>
      </c>
      <c r="P99" s="83">
        <f t="shared" ref="P99:S99" si="44">SUM(P83,P87,P91,P95)</f>
        <v>176863.25</v>
      </c>
      <c r="Q99" s="63">
        <f t="shared" si="44"/>
        <v>174524.90999999997</v>
      </c>
      <c r="R99" s="83">
        <f t="shared" si="44"/>
        <v>181840</v>
      </c>
      <c r="S99" s="63">
        <f t="shared" si="44"/>
        <v>176418.4</v>
      </c>
    </row>
    <row r="100" spans="1:19" ht="16.5" customHeight="1" x14ac:dyDescent="0.25">
      <c r="B100" s="118" t="s">
        <v>1</v>
      </c>
      <c r="C100" s="66">
        <f t="shared" ref="C100:E100" si="45">SUM(C84,C88,C92,C96)</f>
        <v>46515543237.32</v>
      </c>
      <c r="D100" s="66">
        <f t="shared" si="45"/>
        <v>41368528304.68</v>
      </c>
      <c r="E100" s="67">
        <f t="shared" si="45"/>
        <v>32592564219</v>
      </c>
      <c r="F100" s="67">
        <f>SUM(F84,F88,F92,F96)</f>
        <v>38592419535</v>
      </c>
      <c r="G100" s="67">
        <f t="shared" ref="G100:O100" si="46">SUM(G84,G88,G92,G96)</f>
        <v>39048677047.099998</v>
      </c>
      <c r="H100" s="66">
        <f t="shared" si="46"/>
        <v>26970550098.130001</v>
      </c>
      <c r="I100" s="66">
        <f t="shared" si="46"/>
        <v>35616830473</v>
      </c>
      <c r="J100" s="66">
        <f t="shared" si="46"/>
        <v>73139968650</v>
      </c>
      <c r="K100" s="66">
        <f t="shared" si="46"/>
        <v>68367593937</v>
      </c>
      <c r="L100" s="66">
        <f t="shared" si="46"/>
        <v>31859844092</v>
      </c>
      <c r="M100" s="66">
        <f t="shared" si="46"/>
        <v>44713480990</v>
      </c>
      <c r="N100" s="66">
        <f t="shared" si="46"/>
        <v>52838860140.263</v>
      </c>
      <c r="O100" s="66">
        <f t="shared" si="46"/>
        <v>38245100546.400002</v>
      </c>
      <c r="P100" s="84">
        <f t="shared" ref="P100:S100" si="47">SUM(P84,P88,P92,P96)</f>
        <v>26493514617.02</v>
      </c>
      <c r="Q100" s="66">
        <f t="shared" si="47"/>
        <v>23932685334</v>
      </c>
      <c r="R100" s="84">
        <f t="shared" si="47"/>
        <v>55019964865</v>
      </c>
      <c r="S100" s="66">
        <f t="shared" si="47"/>
        <v>33601296254</v>
      </c>
    </row>
    <row r="101" spans="1:19" s="73" customFormat="1" ht="16.5" customHeight="1" x14ac:dyDescent="0.25">
      <c r="A101" s="39"/>
      <c r="B101" s="123" t="s">
        <v>49</v>
      </c>
      <c r="C101" s="63"/>
      <c r="D101" s="63"/>
      <c r="E101" s="64"/>
      <c r="F101" s="64"/>
      <c r="G101" s="64"/>
      <c r="H101" s="63"/>
      <c r="I101" s="63"/>
      <c r="J101" s="63"/>
      <c r="K101" s="63">
        <f>SUM(K100/27154/K99)</f>
        <v>14.254989091543647</v>
      </c>
      <c r="L101" s="63">
        <f t="shared" ref="L101:S101" si="48">SUM(L100/27154/L99)</f>
        <v>6.7251571756060056</v>
      </c>
      <c r="M101" s="63">
        <f t="shared" si="48"/>
        <v>9.2821593614497555</v>
      </c>
      <c r="N101" s="63">
        <f t="shared" si="48"/>
        <v>10.885793508255801</v>
      </c>
      <c r="O101" s="63">
        <f t="shared" si="48"/>
        <v>7.8789446898544568</v>
      </c>
      <c r="P101" s="83">
        <f t="shared" si="48"/>
        <v>5.5165576427487073</v>
      </c>
      <c r="Q101" s="63">
        <f t="shared" si="48"/>
        <v>5.0501025169715206</v>
      </c>
      <c r="R101" s="83">
        <f t="shared" si="48"/>
        <v>11.142870219405888</v>
      </c>
      <c r="S101" s="63">
        <f t="shared" si="48"/>
        <v>7.0142031338256619</v>
      </c>
    </row>
    <row r="102" spans="1:19" ht="16.5" customHeight="1" x14ac:dyDescent="0.25">
      <c r="B102" s="124" t="s">
        <v>57</v>
      </c>
      <c r="C102" s="66"/>
      <c r="D102" s="66"/>
      <c r="E102" s="67"/>
      <c r="F102" s="67"/>
      <c r="G102" s="67"/>
      <c r="H102" s="66"/>
      <c r="I102" s="66"/>
      <c r="J102" s="66"/>
      <c r="K102" s="66">
        <f t="shared" ref="K102:S102" si="49">SUM(K25,K51,K77)</f>
        <v>0</v>
      </c>
      <c r="L102" s="66">
        <f t="shared" si="49"/>
        <v>0</v>
      </c>
      <c r="M102" s="66">
        <f t="shared" si="49"/>
        <v>194513100</v>
      </c>
      <c r="N102" s="66">
        <f t="shared" si="49"/>
        <v>55281000</v>
      </c>
      <c r="O102" s="66">
        <f t="shared" si="49"/>
        <v>117603200</v>
      </c>
      <c r="P102" s="84">
        <f t="shared" si="49"/>
        <v>96034200</v>
      </c>
      <c r="Q102" s="66">
        <f t="shared" si="49"/>
        <v>21830300</v>
      </c>
      <c r="R102" s="84">
        <f t="shared" si="49"/>
        <v>96073100</v>
      </c>
      <c r="S102" s="66">
        <f t="shared" si="49"/>
        <v>92973100</v>
      </c>
    </row>
    <row r="103" spans="1:19" ht="16.5" customHeight="1" x14ac:dyDescent="0.25">
      <c r="B103" s="124" t="s">
        <v>47</v>
      </c>
      <c r="C103" s="66"/>
      <c r="D103" s="66"/>
      <c r="E103" s="67"/>
      <c r="F103" s="67"/>
      <c r="G103" s="67"/>
      <c r="H103" s="66"/>
      <c r="I103" s="66"/>
      <c r="J103" s="66"/>
      <c r="K103" s="66">
        <f t="shared" ref="K103:S103" si="50">SUM(K26,K52,K78)</f>
        <v>0</v>
      </c>
      <c r="L103" s="66">
        <f t="shared" si="50"/>
        <v>0</v>
      </c>
      <c r="M103" s="66">
        <f t="shared" si="50"/>
        <v>0</v>
      </c>
      <c r="N103" s="66">
        <f t="shared" si="50"/>
        <v>0</v>
      </c>
      <c r="O103" s="66">
        <f t="shared" si="50"/>
        <v>0</v>
      </c>
      <c r="P103" s="84">
        <f t="shared" si="50"/>
        <v>241459.46</v>
      </c>
      <c r="Q103" s="66">
        <f t="shared" si="50"/>
        <v>5000</v>
      </c>
      <c r="R103" s="84">
        <f t="shared" si="50"/>
        <v>349200</v>
      </c>
      <c r="S103" s="66">
        <f t="shared" si="50"/>
        <v>1067967</v>
      </c>
    </row>
    <row r="104" spans="1:19" s="131" customFormat="1" ht="19.5" customHeight="1" x14ac:dyDescent="0.25">
      <c r="A104" s="130"/>
      <c r="B104" s="118" t="s">
        <v>53</v>
      </c>
      <c r="C104" s="78"/>
      <c r="D104" s="78"/>
      <c r="E104" s="77"/>
      <c r="F104" s="77"/>
      <c r="G104" s="77"/>
      <c r="H104" s="78"/>
      <c r="I104" s="78"/>
      <c r="J104" s="78"/>
      <c r="K104" s="78">
        <f t="shared" ref="K104:P104" si="51">SUM(K100,K102:K103)</f>
        <v>68367593937</v>
      </c>
      <c r="L104" s="78">
        <f t="shared" si="51"/>
        <v>31859844092</v>
      </c>
      <c r="M104" s="78">
        <f t="shared" si="51"/>
        <v>44907994090</v>
      </c>
      <c r="N104" s="78">
        <f t="shared" si="51"/>
        <v>52894141140.263</v>
      </c>
      <c r="O104" s="78">
        <f t="shared" si="51"/>
        <v>38362703746.400002</v>
      </c>
      <c r="P104" s="204">
        <f t="shared" si="51"/>
        <v>26589790276.48</v>
      </c>
      <c r="Q104" s="78">
        <f>SUM(Q100,Q102:Q103)</f>
        <v>23954520634</v>
      </c>
      <c r="R104" s="204">
        <f>SUM(R100,R102:R103)</f>
        <v>55116387165</v>
      </c>
      <c r="S104" s="78">
        <f>SUM(S100,S102:S103)</f>
        <v>33695337321</v>
      </c>
    </row>
    <row r="105" spans="1:19" s="210" customFormat="1" ht="19.5" customHeight="1" x14ac:dyDescent="0.25">
      <c r="A105" s="205"/>
      <c r="B105" s="126" t="s">
        <v>50</v>
      </c>
      <c r="C105" s="206"/>
      <c r="D105" s="206"/>
      <c r="E105" s="207"/>
      <c r="F105" s="207"/>
      <c r="G105" s="207"/>
      <c r="H105" s="206"/>
      <c r="I105" s="206"/>
      <c r="J105" s="206"/>
      <c r="K105" s="206">
        <f t="shared" ref="K105:P105" si="52">SUM(K104/325851)</f>
        <v>209812.44168960661</v>
      </c>
      <c r="L105" s="206">
        <f t="shared" si="52"/>
        <v>97774.271344878493</v>
      </c>
      <c r="M105" s="206">
        <f t="shared" si="52"/>
        <v>137817.57333873457</v>
      </c>
      <c r="N105" s="206">
        <f t="shared" si="52"/>
        <v>162326.15870524565</v>
      </c>
      <c r="O105" s="206">
        <f t="shared" si="52"/>
        <v>117730.8148399115</v>
      </c>
      <c r="P105" s="208">
        <f t="shared" si="52"/>
        <v>81601.07004882599</v>
      </c>
      <c r="Q105" s="206">
        <f>SUM(Q104/325851)</f>
        <v>73513.724475296985</v>
      </c>
      <c r="R105" s="209">
        <f>SUM(R104/325851)</f>
        <v>169145.98133809626</v>
      </c>
      <c r="S105" s="206">
        <f>SUM(S104/325851)</f>
        <v>103407.19322942081</v>
      </c>
    </row>
    <row r="106" spans="1:19" s="96" customFormat="1" ht="19.5" customHeight="1" x14ac:dyDescent="0.25">
      <c r="A106" s="33"/>
      <c r="B106" s="126" t="s">
        <v>55</v>
      </c>
      <c r="C106" s="97"/>
      <c r="D106" s="97"/>
      <c r="E106" s="98"/>
      <c r="F106" s="98"/>
      <c r="G106" s="98"/>
      <c r="H106" s="97"/>
      <c r="I106" s="97"/>
      <c r="J106" s="97"/>
      <c r="K106" s="97"/>
      <c r="L106" s="97"/>
      <c r="M106" s="97"/>
      <c r="N106" s="97"/>
      <c r="O106" s="97"/>
      <c r="P106" s="99"/>
      <c r="Q106" s="97"/>
      <c r="R106" s="200">
        <v>342.2</v>
      </c>
      <c r="S106" s="201">
        <v>342.2</v>
      </c>
    </row>
    <row r="107" spans="1:19" ht="18" customHeight="1" x14ac:dyDescent="0.25">
      <c r="B107" s="263" t="s">
        <v>54</v>
      </c>
      <c r="C107" s="263"/>
      <c r="D107" s="263"/>
      <c r="E107" s="263"/>
      <c r="F107" s="263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4"/>
    </row>
    <row r="108" spans="1:19" s="2" customFormat="1" ht="23.25" customHeight="1" thickBot="1" x14ac:dyDescent="0.3">
      <c r="B108" s="14" t="s">
        <v>9</v>
      </c>
      <c r="C108" s="270"/>
      <c r="D108" s="271"/>
      <c r="E108" s="272"/>
      <c r="F108" s="136"/>
      <c r="G108" s="136"/>
      <c r="H108" s="137"/>
      <c r="I108" s="133">
        <v>8295.0300000000007</v>
      </c>
      <c r="J108" s="133">
        <v>8294.02</v>
      </c>
      <c r="K108" s="133">
        <v>8259.02</v>
      </c>
      <c r="L108" s="133">
        <v>8184.02</v>
      </c>
      <c r="M108" s="133">
        <v>8163.02</v>
      </c>
      <c r="N108" s="133">
        <v>8164.49</v>
      </c>
      <c r="O108" s="133">
        <v>8167.47</v>
      </c>
      <c r="P108" s="133">
        <v>8169.29</v>
      </c>
      <c r="Q108" s="135">
        <v>8169.29</v>
      </c>
      <c r="R108" s="138">
        <v>8169.29</v>
      </c>
      <c r="S108" s="196">
        <v>8169.1</v>
      </c>
    </row>
    <row r="109" spans="1:19" ht="16.5" customHeight="1" x14ac:dyDescent="0.2">
      <c r="A109" s="116" t="s">
        <v>32</v>
      </c>
      <c r="B109" s="9" t="s">
        <v>2</v>
      </c>
      <c r="C109" s="55"/>
      <c r="D109" s="55"/>
      <c r="E109" s="56"/>
      <c r="F109" s="56"/>
      <c r="G109" s="56"/>
      <c r="H109" s="55"/>
      <c r="I109" s="55"/>
      <c r="J109" s="55"/>
      <c r="K109" s="55"/>
      <c r="L109" s="55"/>
      <c r="M109" s="61"/>
      <c r="N109" s="61"/>
      <c r="O109" s="61"/>
      <c r="P109" s="73"/>
      <c r="Q109" s="73"/>
      <c r="S109" s="55"/>
    </row>
    <row r="110" spans="1:19" ht="16.5" customHeight="1" x14ac:dyDescent="0.25">
      <c r="A110" s="117" t="s">
        <v>33</v>
      </c>
      <c r="B110" s="118" t="s">
        <v>11</v>
      </c>
      <c r="C110" s="63">
        <v>5299.29</v>
      </c>
      <c r="D110" s="63">
        <v>6761.8</v>
      </c>
      <c r="E110" s="64">
        <v>6376.6</v>
      </c>
      <c r="F110" s="64">
        <v>7104.93</v>
      </c>
      <c r="G110" s="74">
        <v>7065.0300000000016</v>
      </c>
      <c r="H110" s="69">
        <v>7104.6299999999992</v>
      </c>
      <c r="I110" s="69">
        <v>7233.6999999999989</v>
      </c>
      <c r="J110" s="69">
        <v>7143.7499999999991</v>
      </c>
      <c r="K110" s="69">
        <v>7275.42</v>
      </c>
      <c r="L110" s="69">
        <v>7029.67</v>
      </c>
      <c r="M110" s="69">
        <v>7176.67</v>
      </c>
      <c r="N110" s="63">
        <v>7156.7</v>
      </c>
      <c r="O110" s="63">
        <v>7224.6699999999992</v>
      </c>
      <c r="P110" s="63">
        <v>7007.6999999999989</v>
      </c>
      <c r="Q110" s="63">
        <v>6941</v>
      </c>
      <c r="R110" s="83">
        <v>6802.9</v>
      </c>
      <c r="S110" s="63">
        <v>6940.2</v>
      </c>
    </row>
    <row r="111" spans="1:19" ht="16.5" customHeight="1" x14ac:dyDescent="0.25">
      <c r="A111" s="117" t="s">
        <v>40</v>
      </c>
      <c r="B111" s="118" t="s">
        <v>1</v>
      </c>
      <c r="C111" s="66">
        <v>1403479800</v>
      </c>
      <c r="D111" s="66">
        <v>1478728600</v>
      </c>
      <c r="E111" s="67">
        <v>945766700</v>
      </c>
      <c r="F111" s="67">
        <v>1261882600</v>
      </c>
      <c r="G111" s="67">
        <v>1235968504</v>
      </c>
      <c r="H111" s="66">
        <v>1211998807</v>
      </c>
      <c r="I111" s="66">
        <v>1494522702</v>
      </c>
      <c r="J111" s="66">
        <v>2332264805</v>
      </c>
      <c r="K111" s="66">
        <v>2029206694</v>
      </c>
      <c r="L111" s="66">
        <v>955549803</v>
      </c>
      <c r="M111" s="66">
        <v>1290179868</v>
      </c>
      <c r="N111" s="66">
        <v>1650537892</v>
      </c>
      <c r="O111" s="66">
        <v>1439253491</v>
      </c>
      <c r="P111" s="66">
        <v>1107044683</v>
      </c>
      <c r="Q111" s="66">
        <v>1024037708</v>
      </c>
      <c r="R111" s="84">
        <v>1767525855</v>
      </c>
      <c r="S111" s="66">
        <v>1463271083</v>
      </c>
    </row>
    <row r="112" spans="1:19" ht="16.5" customHeight="1" thickBot="1" x14ac:dyDescent="0.3">
      <c r="A112" s="116" t="s">
        <v>26</v>
      </c>
      <c r="B112" s="119" t="s">
        <v>12</v>
      </c>
      <c r="C112" s="71">
        <f>SUM(C111/27154/C110)</f>
        <v>9.7533692421128695</v>
      </c>
      <c r="D112" s="71">
        <f t="shared" ref="D112:F112" si="53">SUM(D111/27154/D110)</f>
        <v>8.0536423225400817</v>
      </c>
      <c r="E112" s="70">
        <f t="shared" si="53"/>
        <v>5.4621173967088836</v>
      </c>
      <c r="F112" s="70">
        <f t="shared" si="53"/>
        <v>6.5407166394971474</v>
      </c>
      <c r="G112" s="102">
        <v>6.4425764365789666</v>
      </c>
      <c r="H112" s="72">
        <v>6.2824192232843181</v>
      </c>
      <c r="I112" s="62">
        <v>7.608660553060691</v>
      </c>
      <c r="J112" s="72">
        <v>12.023137039371885</v>
      </c>
      <c r="K112" s="72">
        <v>10.271512595390039</v>
      </c>
      <c r="L112" s="72">
        <v>5.0059277316081463</v>
      </c>
      <c r="M112" s="72">
        <v>6.6205408621304249</v>
      </c>
      <c r="N112" s="63">
        <v>8.5</v>
      </c>
      <c r="O112" s="63">
        <v>7.3364415728124301</v>
      </c>
      <c r="P112" s="63">
        <v>5.81776045571244</v>
      </c>
      <c r="Q112" s="63">
        <f>SUM(Q111/27154/Q110)</f>
        <v>5.4332550311972492</v>
      </c>
      <c r="R112" s="83">
        <f>SUM(R111/27154/R110)</f>
        <v>9.5683681016795514</v>
      </c>
      <c r="S112" s="63">
        <f>SUM(S111/27154/S110)</f>
        <v>7.7645982654369297</v>
      </c>
    </row>
    <row r="113" spans="1:19" ht="16.5" customHeight="1" x14ac:dyDescent="0.2">
      <c r="A113" s="117" t="s">
        <v>33</v>
      </c>
      <c r="B113" s="16" t="s">
        <v>3</v>
      </c>
      <c r="C113" s="69"/>
      <c r="D113" s="69"/>
      <c r="E113" s="74"/>
      <c r="F113" s="74"/>
      <c r="G113" s="74"/>
      <c r="H113" s="69"/>
      <c r="I113" s="69"/>
      <c r="J113" s="69"/>
      <c r="K113" s="69"/>
      <c r="L113" s="69"/>
      <c r="M113" s="63"/>
      <c r="N113" s="63"/>
      <c r="O113" s="63"/>
      <c r="P113" s="63"/>
      <c r="Q113" s="63"/>
      <c r="R113" s="83"/>
      <c r="S113" s="69"/>
    </row>
    <row r="114" spans="1:19" ht="16.5" customHeight="1" x14ac:dyDescent="0.25">
      <c r="A114" s="117"/>
      <c r="B114" s="118" t="s">
        <v>11</v>
      </c>
      <c r="C114" s="63">
        <v>232</v>
      </c>
      <c r="D114" s="63">
        <v>230</v>
      </c>
      <c r="E114" s="70">
        <v>135</v>
      </c>
      <c r="F114" s="64">
        <v>135</v>
      </c>
      <c r="G114" s="103">
        <v>135</v>
      </c>
      <c r="H114" s="63">
        <v>135</v>
      </c>
      <c r="I114" s="63">
        <v>135</v>
      </c>
      <c r="J114" s="63"/>
      <c r="K114" s="63"/>
      <c r="L114" s="63"/>
      <c r="M114" s="63"/>
      <c r="N114" s="63"/>
      <c r="O114" s="63"/>
      <c r="P114" s="63"/>
      <c r="Q114" s="63"/>
      <c r="R114" s="83"/>
      <c r="S114" s="63"/>
    </row>
    <row r="115" spans="1:19" ht="16.5" customHeight="1" x14ac:dyDescent="0.25">
      <c r="A115" s="117" t="s">
        <v>36</v>
      </c>
      <c r="B115" s="118" t="s">
        <v>1</v>
      </c>
      <c r="C115" s="66">
        <v>48763100</v>
      </c>
      <c r="D115" s="66">
        <v>46901800</v>
      </c>
      <c r="E115" s="67">
        <v>20589400</v>
      </c>
      <c r="F115" s="67">
        <v>11557000</v>
      </c>
      <c r="G115" s="67">
        <v>26081800</v>
      </c>
      <c r="H115" s="66">
        <v>22935200</v>
      </c>
      <c r="I115" s="66">
        <v>21324200</v>
      </c>
      <c r="J115" s="66"/>
      <c r="K115" s="66"/>
      <c r="L115" s="66"/>
      <c r="M115" s="66"/>
      <c r="N115" s="66"/>
      <c r="O115" s="66"/>
      <c r="P115" s="66"/>
      <c r="Q115" s="66"/>
      <c r="R115" s="84"/>
      <c r="S115" s="66"/>
    </row>
    <row r="116" spans="1:19" ht="16.5" customHeight="1" thickBot="1" x14ac:dyDescent="0.3">
      <c r="A116" s="117" t="s">
        <v>26</v>
      </c>
      <c r="B116" s="119" t="s">
        <v>12</v>
      </c>
      <c r="C116" s="71">
        <f>SUM(C115/27154/C114)</f>
        <v>7.7405087965702641</v>
      </c>
      <c r="D116" s="71">
        <f t="shared" ref="D116:K116" si="54">SUM(D115/27154/D114)</f>
        <v>7.50979117497302</v>
      </c>
      <c r="E116" s="70">
        <f t="shared" si="54"/>
        <v>5.616633795171027</v>
      </c>
      <c r="F116" s="70">
        <f t="shared" si="54"/>
        <v>3.1526628639392875</v>
      </c>
      <c r="G116" s="70">
        <f t="shared" si="54"/>
        <v>7.1149192943403738</v>
      </c>
      <c r="H116" s="71">
        <f t="shared" si="54"/>
        <v>6.2565504297845758</v>
      </c>
      <c r="I116" s="63">
        <f t="shared" si="54"/>
        <v>5.8170817204477077</v>
      </c>
      <c r="J116" s="63"/>
      <c r="K116" s="71"/>
      <c r="L116" s="72"/>
      <c r="M116" s="63"/>
      <c r="N116" s="63"/>
      <c r="O116" s="63">
        <v>8.797066935094481</v>
      </c>
      <c r="P116" s="63">
        <v>6.6</v>
      </c>
      <c r="Q116" s="63"/>
      <c r="R116" s="83"/>
      <c r="S116" s="63"/>
    </row>
    <row r="117" spans="1:19" ht="16.5" customHeight="1" x14ac:dyDescent="0.2">
      <c r="A117" s="117" t="s">
        <v>43</v>
      </c>
      <c r="B117" s="16" t="s">
        <v>4</v>
      </c>
      <c r="C117" s="69"/>
      <c r="D117" s="69"/>
      <c r="E117" s="74"/>
      <c r="F117" s="74"/>
      <c r="G117" s="74"/>
      <c r="H117" s="69"/>
      <c r="I117" s="69"/>
      <c r="J117" s="69"/>
      <c r="K117" s="69"/>
      <c r="L117" s="69"/>
      <c r="M117" s="63"/>
      <c r="N117" s="63"/>
      <c r="O117" s="63"/>
      <c r="P117" s="63"/>
      <c r="Q117" s="63"/>
      <c r="R117" s="83"/>
      <c r="S117" s="69"/>
    </row>
    <row r="118" spans="1:19" ht="16.5" customHeight="1" x14ac:dyDescent="0.25">
      <c r="A118" s="117" t="s">
        <v>33</v>
      </c>
      <c r="B118" s="118" t="s">
        <v>11</v>
      </c>
      <c r="C118" s="63">
        <v>530.17999999999995</v>
      </c>
      <c r="D118" s="63">
        <v>501</v>
      </c>
      <c r="E118" s="64">
        <v>454.7</v>
      </c>
      <c r="F118" s="64">
        <v>463</v>
      </c>
      <c r="G118" s="74">
        <v>470.8</v>
      </c>
      <c r="H118" s="69">
        <v>470.79999999999995</v>
      </c>
      <c r="I118" s="69">
        <v>470.79999999999995</v>
      </c>
      <c r="J118" s="69">
        <v>476.70000000000005</v>
      </c>
      <c r="K118" s="69">
        <v>476.70000000000005</v>
      </c>
      <c r="L118" s="69">
        <v>462.79999999999995</v>
      </c>
      <c r="M118" s="69">
        <v>462.79999999999995</v>
      </c>
      <c r="N118" s="63">
        <v>462.8</v>
      </c>
      <c r="O118" s="63">
        <v>462.8</v>
      </c>
      <c r="P118" s="63">
        <v>417</v>
      </c>
      <c r="Q118" s="63">
        <v>171</v>
      </c>
      <c r="R118" s="83">
        <v>426</v>
      </c>
      <c r="S118" s="63">
        <v>426</v>
      </c>
    </row>
    <row r="119" spans="1:19" ht="16.5" customHeight="1" x14ac:dyDescent="0.25">
      <c r="A119" s="117" t="s">
        <v>27</v>
      </c>
      <c r="B119" s="120" t="s">
        <v>1</v>
      </c>
      <c r="C119" s="66">
        <v>89289600</v>
      </c>
      <c r="D119" s="66">
        <v>83176800</v>
      </c>
      <c r="E119" s="67">
        <v>40665800</v>
      </c>
      <c r="F119" s="67">
        <v>34146200</v>
      </c>
      <c r="G119" s="67">
        <v>42164100</v>
      </c>
      <c r="H119" s="66">
        <v>41032600</v>
      </c>
      <c r="I119" s="69">
        <v>63472500</v>
      </c>
      <c r="J119" s="66">
        <v>92857600</v>
      </c>
      <c r="K119" s="66">
        <v>90473600</v>
      </c>
      <c r="L119" s="66">
        <v>46298000</v>
      </c>
      <c r="M119" s="66">
        <v>71712700</v>
      </c>
      <c r="N119" s="66">
        <v>64802400</v>
      </c>
      <c r="O119" s="66">
        <v>59907800</v>
      </c>
      <c r="P119" s="66">
        <v>37224800</v>
      </c>
      <c r="Q119" s="66">
        <v>24930100</v>
      </c>
      <c r="R119" s="84">
        <v>73908300</v>
      </c>
      <c r="S119" s="66">
        <v>77143900</v>
      </c>
    </row>
    <row r="120" spans="1:19" ht="16.5" customHeight="1" thickBot="1" x14ac:dyDescent="0.3">
      <c r="A120" s="117" t="s">
        <v>41</v>
      </c>
      <c r="B120" s="121" t="s">
        <v>12</v>
      </c>
      <c r="C120" s="71">
        <f>SUM(C119/27154/C118)</f>
        <v>6.2021708136867515</v>
      </c>
      <c r="D120" s="71">
        <f t="shared" ref="D120:F120" si="55">SUM(D119/27154/D118)</f>
        <v>6.1140736866107224</v>
      </c>
      <c r="E120" s="70">
        <f t="shared" si="55"/>
        <v>3.2935977137884338</v>
      </c>
      <c r="F120" s="70">
        <f t="shared" si="55"/>
        <v>2.7159863006790643</v>
      </c>
      <c r="G120" s="102">
        <v>3.2981664290695027</v>
      </c>
      <c r="H120" s="72">
        <v>3.2096580697189618</v>
      </c>
      <c r="I120" s="72">
        <v>4.9649552265817132</v>
      </c>
      <c r="J120" s="72">
        <v>7.1736220074674026</v>
      </c>
      <c r="K120" s="72">
        <v>6.9894484463824478</v>
      </c>
      <c r="L120" s="72">
        <v>3.6841310190240515</v>
      </c>
      <c r="M120" s="72">
        <v>5.7064880238447904</v>
      </c>
      <c r="N120" s="63">
        <v>5.2</v>
      </c>
      <c r="O120" s="63">
        <v>4.7671213499824834</v>
      </c>
      <c r="P120" s="63">
        <v>3.2874753449063685</v>
      </c>
      <c r="Q120" s="63">
        <f>SUM(Q119/27154/Q118)</f>
        <v>5.3690085615206664</v>
      </c>
      <c r="R120" s="83">
        <f>SUM(R119/27154/R118)</f>
        <v>6.3892488020855494</v>
      </c>
      <c r="S120" s="63">
        <f>SUM(S119/27154/S118)</f>
        <v>6.6689610052349648</v>
      </c>
    </row>
    <row r="121" spans="1:19" ht="16.5" customHeight="1" x14ac:dyDescent="0.2">
      <c r="A121" s="117" t="s">
        <v>40</v>
      </c>
      <c r="B121" s="16" t="s">
        <v>0</v>
      </c>
      <c r="C121" s="69"/>
      <c r="D121" s="69"/>
      <c r="E121" s="74"/>
      <c r="F121" s="74"/>
      <c r="G121" s="74"/>
      <c r="H121" s="71"/>
      <c r="I121" s="63"/>
      <c r="J121" s="63"/>
      <c r="K121" s="71"/>
      <c r="L121" s="72"/>
      <c r="M121" s="63"/>
      <c r="N121" s="63"/>
      <c r="O121" s="63"/>
      <c r="P121" s="63"/>
      <c r="Q121" s="63"/>
      <c r="R121" s="83"/>
      <c r="S121" s="69"/>
    </row>
    <row r="122" spans="1:19" ht="16.5" customHeight="1" x14ac:dyDescent="0.25">
      <c r="A122" s="117" t="s">
        <v>28</v>
      </c>
      <c r="B122" s="118" t="s">
        <v>11</v>
      </c>
      <c r="C122" s="63"/>
      <c r="D122" s="63"/>
      <c r="E122" s="64"/>
      <c r="F122" s="64"/>
      <c r="G122" s="64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83"/>
      <c r="S122" s="69"/>
    </row>
    <row r="123" spans="1:19" ht="16.5" customHeight="1" x14ac:dyDescent="0.25">
      <c r="B123" s="120" t="s">
        <v>1</v>
      </c>
      <c r="C123" s="66"/>
      <c r="D123" s="66"/>
      <c r="E123" s="67"/>
      <c r="F123" s="67"/>
      <c r="G123" s="67"/>
      <c r="H123" s="66"/>
      <c r="I123" s="66"/>
      <c r="J123" s="66"/>
      <c r="K123" s="66"/>
      <c r="L123" s="66"/>
      <c r="M123" s="66"/>
      <c r="N123" s="66"/>
      <c r="O123" s="66"/>
      <c r="P123" s="63"/>
      <c r="Q123" s="66"/>
      <c r="R123" s="83"/>
      <c r="S123" s="69"/>
    </row>
    <row r="124" spans="1:19" ht="16.5" customHeight="1" thickBot="1" x14ac:dyDescent="0.3">
      <c r="B124" s="121" t="s">
        <v>12</v>
      </c>
      <c r="C124" s="71"/>
      <c r="D124" s="71"/>
      <c r="E124" s="70"/>
      <c r="F124" s="70"/>
      <c r="G124" s="64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83"/>
      <c r="S124" s="69"/>
    </row>
    <row r="125" spans="1:19" ht="16.5" customHeight="1" x14ac:dyDescent="0.25">
      <c r="B125" s="20" t="s">
        <v>20</v>
      </c>
      <c r="C125" s="69"/>
      <c r="D125" s="69"/>
      <c r="E125" s="74"/>
      <c r="F125" s="64"/>
      <c r="G125" s="64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83"/>
      <c r="S125" s="69"/>
    </row>
    <row r="126" spans="1:19" ht="16.5" customHeight="1" x14ac:dyDescent="0.25">
      <c r="B126" s="118" t="s">
        <v>11</v>
      </c>
      <c r="C126" s="76">
        <f>SUM(C110,C114,C118,C122)</f>
        <v>6061.47</v>
      </c>
      <c r="D126" s="76">
        <f t="shared" ref="D126:F126" si="56">SUM(D110,D114,D118,D122)</f>
        <v>7492.8</v>
      </c>
      <c r="E126" s="75">
        <f t="shared" si="56"/>
        <v>6966.3</v>
      </c>
      <c r="F126" s="75">
        <f t="shared" si="56"/>
        <v>7702.93</v>
      </c>
      <c r="G126" s="75">
        <f>SUM(G110,G114,G118,G122)</f>
        <v>7670.8300000000017</v>
      </c>
      <c r="H126" s="76">
        <f t="shared" ref="H126:O126" si="57">SUM(H110,H114,H118,H122)</f>
        <v>7710.4299999999994</v>
      </c>
      <c r="I126" s="76">
        <f t="shared" si="57"/>
        <v>7839.4999999999991</v>
      </c>
      <c r="J126" s="76">
        <f t="shared" si="57"/>
        <v>7620.4499999999989</v>
      </c>
      <c r="K126" s="76">
        <f t="shared" si="57"/>
        <v>7752.12</v>
      </c>
      <c r="L126" s="76">
        <f t="shared" si="57"/>
        <v>7492.47</v>
      </c>
      <c r="M126" s="76">
        <f t="shared" si="57"/>
        <v>7639.47</v>
      </c>
      <c r="N126" s="76">
        <f t="shared" si="57"/>
        <v>7619.5</v>
      </c>
      <c r="O126" s="76">
        <f t="shared" si="57"/>
        <v>7687.4699999999993</v>
      </c>
      <c r="P126" s="76">
        <f t="shared" ref="P126:S126" si="58">SUM(P110,P114,P118,P122)</f>
        <v>7424.6999999999989</v>
      </c>
      <c r="Q126" s="76">
        <f t="shared" si="58"/>
        <v>7112</v>
      </c>
      <c r="R126" s="209">
        <f t="shared" si="58"/>
        <v>7228.9</v>
      </c>
      <c r="S126" s="76">
        <f t="shared" si="58"/>
        <v>7366.2</v>
      </c>
    </row>
    <row r="127" spans="1:19" s="131" customFormat="1" ht="16.5" customHeight="1" x14ac:dyDescent="0.25">
      <c r="A127" s="130"/>
      <c r="B127" s="118" t="s">
        <v>1</v>
      </c>
      <c r="C127" s="78">
        <f>SUM(C111,C115,C119,C123)</f>
        <v>1541532500</v>
      </c>
      <c r="D127" s="78">
        <f t="shared" ref="D127:F127" si="59">SUM(D111,D115,D119,D123)</f>
        <v>1608807200</v>
      </c>
      <c r="E127" s="77">
        <f t="shared" si="59"/>
        <v>1007021900</v>
      </c>
      <c r="F127" s="77">
        <f t="shared" si="59"/>
        <v>1307585800</v>
      </c>
      <c r="G127" s="77">
        <f>SUM(G111,G115,G119,G123)</f>
        <v>1304214404</v>
      </c>
      <c r="H127" s="78">
        <f t="shared" ref="H127:O127" si="60">SUM(H111,H115,H119,H123)</f>
        <v>1275966607</v>
      </c>
      <c r="I127" s="78">
        <f t="shared" si="60"/>
        <v>1579319402</v>
      </c>
      <c r="J127" s="78">
        <f t="shared" si="60"/>
        <v>2425122405</v>
      </c>
      <c r="K127" s="78">
        <f t="shared" si="60"/>
        <v>2119680294</v>
      </c>
      <c r="L127" s="78">
        <f t="shared" si="60"/>
        <v>1001847803</v>
      </c>
      <c r="M127" s="78">
        <f t="shared" si="60"/>
        <v>1361892568</v>
      </c>
      <c r="N127" s="78">
        <f t="shared" si="60"/>
        <v>1715340292</v>
      </c>
      <c r="O127" s="78">
        <f t="shared" si="60"/>
        <v>1499161291</v>
      </c>
      <c r="P127" s="76">
        <f t="shared" ref="P127:S127" si="61">SUM(P111,P115,P119,P123)</f>
        <v>1144269483</v>
      </c>
      <c r="Q127" s="78">
        <f t="shared" si="61"/>
        <v>1048967808</v>
      </c>
      <c r="R127" s="204">
        <f t="shared" si="61"/>
        <v>1841434155</v>
      </c>
      <c r="S127" s="78">
        <f t="shared" si="61"/>
        <v>1540414983</v>
      </c>
    </row>
    <row r="128" spans="1:19" ht="16.5" customHeight="1" thickBot="1" x14ac:dyDescent="0.3">
      <c r="B128" s="119" t="s">
        <v>12</v>
      </c>
      <c r="C128" s="273">
        <f>SUM(C127/27154/C126)</f>
        <v>9.3657144312915932</v>
      </c>
      <c r="D128" s="273">
        <f t="shared" ref="D128:F128" si="62">SUM(D127/27154/D126)</f>
        <v>7.9072605092605288</v>
      </c>
      <c r="E128" s="274">
        <f t="shared" si="62"/>
        <v>5.323569503848752</v>
      </c>
      <c r="F128" s="93">
        <f t="shared" si="62"/>
        <v>6.2514452315299085</v>
      </c>
      <c r="G128" s="93">
        <f>SUM(G127/27154/G126)</f>
        <v>6.2614197761214054</v>
      </c>
      <c r="H128" s="94">
        <f t="shared" ref="H128:O128" si="63">SUM(H127/27154/H126)</f>
        <v>6.0943430409934427</v>
      </c>
      <c r="I128" s="94">
        <f t="shared" si="63"/>
        <v>7.4190413668741915</v>
      </c>
      <c r="J128" s="94">
        <f t="shared" si="63"/>
        <v>11.719773876342291</v>
      </c>
      <c r="K128" s="94">
        <f t="shared" si="63"/>
        <v>10.069689096807469</v>
      </c>
      <c r="L128" s="177">
        <f t="shared" si="63"/>
        <v>4.9242820902396902</v>
      </c>
      <c r="M128" s="177">
        <f t="shared" si="63"/>
        <v>6.5651674326178293</v>
      </c>
      <c r="N128" s="177">
        <f t="shared" si="63"/>
        <v>8.2906771203271177</v>
      </c>
      <c r="O128" s="177">
        <f t="shared" si="63"/>
        <v>7.181763714020696</v>
      </c>
      <c r="P128" s="177">
        <f t="shared" ref="P128:S128" si="64">SUM(P127/27154/P126)</f>
        <v>5.6756498126957347</v>
      </c>
      <c r="Q128" s="177">
        <f t="shared" si="64"/>
        <v>5.4317102974634617</v>
      </c>
      <c r="R128" s="211">
        <f t="shared" si="64"/>
        <v>9.3810221954383461</v>
      </c>
      <c r="S128" s="212">
        <f t="shared" si="64"/>
        <v>7.7012356805429487</v>
      </c>
    </row>
    <row r="129" spans="17:17" x14ac:dyDescent="0.25">
      <c r="Q129" s="73"/>
    </row>
    <row r="130" spans="17:17" x14ac:dyDescent="0.25">
      <c r="Q130" s="73"/>
    </row>
    <row r="131" spans="17:17" x14ac:dyDescent="0.25">
      <c r="Q131" s="73"/>
    </row>
    <row r="132" spans="17:17" x14ac:dyDescent="0.25">
      <c r="Q132" s="73"/>
    </row>
  </sheetData>
  <mergeCells count="3">
    <mergeCell ref="A1:B1"/>
    <mergeCell ref="B107:S107"/>
    <mergeCell ref="R1:S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0470-242E-4588-A045-C11AB6214099}">
  <dimension ref="A1:T105"/>
  <sheetViews>
    <sheetView workbookViewId="0">
      <selection activeCell="Q27" sqref="Q27"/>
    </sheetView>
  </sheetViews>
  <sheetFormatPr defaultRowHeight="15.75" customHeight="1" x14ac:dyDescent="0.25"/>
  <cols>
    <col min="1" max="1" width="4.5703125" style="2" customWidth="1"/>
    <col min="2" max="2" width="28.85546875" style="2" bestFit="1" customWidth="1"/>
    <col min="3" max="7" width="10.85546875" style="54" hidden="1" customWidth="1"/>
    <col min="8" max="8" width="11.7109375" style="54" hidden="1" customWidth="1"/>
    <col min="9" max="9" width="11.85546875" style="54" hidden="1" customWidth="1"/>
    <col min="10" max="15" width="11.85546875" style="54" customWidth="1"/>
    <col min="16" max="16" width="11.85546875" style="73" customWidth="1"/>
    <col min="17" max="17" width="11.85546875" style="54" customWidth="1"/>
    <col min="18" max="18" width="11.28515625" style="54" customWidth="1"/>
    <col min="19" max="30" width="11.85546875" style="54" customWidth="1"/>
    <col min="31" max="16384" width="9.140625" style="54"/>
  </cols>
  <sheetData>
    <row r="1" spans="1:17" s="2" customFormat="1" ht="36" customHeight="1" x14ac:dyDescent="0.25">
      <c r="A1" s="262" t="s">
        <v>60</v>
      </c>
      <c r="B1" s="262"/>
      <c r="E1" s="108"/>
      <c r="F1" s="108"/>
      <c r="G1" s="108"/>
      <c r="O1" s="39"/>
      <c r="P1" s="266">
        <v>44599</v>
      </c>
      <c r="Q1" s="266"/>
    </row>
    <row r="2" spans="1:17" s="2" customFormat="1" ht="21" customHeight="1" thickBot="1" x14ac:dyDescent="0.3">
      <c r="B2" s="6"/>
      <c r="C2" s="7">
        <v>2007</v>
      </c>
      <c r="D2" s="8">
        <v>2008</v>
      </c>
      <c r="E2" s="8">
        <v>2009</v>
      </c>
      <c r="F2" s="8">
        <v>2010</v>
      </c>
      <c r="G2" s="8">
        <v>2011</v>
      </c>
      <c r="H2" s="8">
        <v>2012</v>
      </c>
      <c r="I2" s="167">
        <v>2013</v>
      </c>
      <c r="J2" s="167">
        <v>2014</v>
      </c>
      <c r="K2" s="168">
        <v>2015</v>
      </c>
      <c r="L2" s="168">
        <v>2016</v>
      </c>
      <c r="M2" s="32">
        <v>2017</v>
      </c>
      <c r="N2" s="32">
        <v>2018</v>
      </c>
      <c r="O2" s="32">
        <v>2019</v>
      </c>
      <c r="P2" s="190" t="s">
        <v>56</v>
      </c>
      <c r="Q2" s="195">
        <v>2021</v>
      </c>
    </row>
    <row r="3" spans="1:17" s="2" customFormat="1" ht="19.5" customHeight="1" thickTop="1" thickBot="1" x14ac:dyDescent="0.3">
      <c r="B3" s="23" t="s">
        <v>9</v>
      </c>
      <c r="C3" s="28">
        <v>94467.35</v>
      </c>
      <c r="D3" s="28">
        <v>94790.95</v>
      </c>
      <c r="E3" s="28">
        <v>94937.99</v>
      </c>
      <c r="F3" s="28">
        <v>94984.639999999999</v>
      </c>
      <c r="G3" s="28">
        <v>95650.11</v>
      </c>
      <c r="H3" s="28">
        <v>95745.55</v>
      </c>
      <c r="I3" s="28">
        <v>95778.33</v>
      </c>
      <c r="J3" s="219">
        <v>95738.64</v>
      </c>
      <c r="K3" s="219">
        <v>95700.64</v>
      </c>
      <c r="L3" s="219">
        <v>95685.03</v>
      </c>
      <c r="M3" s="219">
        <v>95560.25</v>
      </c>
      <c r="N3" s="227">
        <v>95560.25</v>
      </c>
      <c r="O3" s="228">
        <v>95575.13</v>
      </c>
      <c r="P3" s="228">
        <v>95608.13</v>
      </c>
      <c r="Q3" s="226">
        <v>95682.33</v>
      </c>
    </row>
    <row r="4" spans="1:17" ht="19.5" customHeight="1" x14ac:dyDescent="0.2">
      <c r="A4" s="116" t="s">
        <v>39</v>
      </c>
      <c r="B4" s="16" t="s">
        <v>2</v>
      </c>
      <c r="C4" s="55"/>
      <c r="D4" s="55"/>
      <c r="E4" s="55"/>
      <c r="F4" s="55"/>
      <c r="G4" s="61"/>
      <c r="H4" s="61"/>
      <c r="I4" s="61"/>
      <c r="J4" s="61"/>
      <c r="K4" s="55"/>
      <c r="L4" s="55"/>
      <c r="M4" s="61"/>
      <c r="N4" s="73"/>
      <c r="O4" s="73"/>
      <c r="Q4" s="55"/>
    </row>
    <row r="5" spans="1:17" ht="19.5" customHeight="1" x14ac:dyDescent="0.25">
      <c r="A5" s="117" t="s">
        <v>29</v>
      </c>
      <c r="B5" s="118" t="s">
        <v>11</v>
      </c>
      <c r="C5" s="63">
        <v>6024.28</v>
      </c>
      <c r="D5" s="63">
        <v>6995.62</v>
      </c>
      <c r="E5" s="63">
        <v>6851.7000000000007</v>
      </c>
      <c r="F5" s="63">
        <v>6579.95</v>
      </c>
      <c r="G5" s="63">
        <v>6923.96</v>
      </c>
      <c r="H5" s="64">
        <v>7833.5999999999995</v>
      </c>
      <c r="I5" s="63">
        <v>10358.59</v>
      </c>
      <c r="J5" s="63">
        <v>12057.15</v>
      </c>
      <c r="K5" s="63">
        <v>12072.04</v>
      </c>
      <c r="L5" s="63">
        <v>11832.61</v>
      </c>
      <c r="M5" s="63">
        <v>14363.009999999998</v>
      </c>
      <c r="N5" s="63">
        <v>14257.810000000001</v>
      </c>
      <c r="O5" s="174">
        <v>15331.1</v>
      </c>
      <c r="P5" s="83">
        <v>16173.5</v>
      </c>
      <c r="Q5" s="63">
        <v>15352.6</v>
      </c>
    </row>
    <row r="6" spans="1:17" ht="19.5" customHeight="1" x14ac:dyDescent="0.25">
      <c r="A6" s="117" t="s">
        <v>37</v>
      </c>
      <c r="B6" s="118" t="s">
        <v>1</v>
      </c>
      <c r="C6" s="66">
        <v>1067529501.3</v>
      </c>
      <c r="D6" s="66">
        <v>1231994941</v>
      </c>
      <c r="E6" s="66">
        <v>1638336449</v>
      </c>
      <c r="F6" s="66">
        <v>1110573305.5</v>
      </c>
      <c r="G6" s="66">
        <v>1266259871</v>
      </c>
      <c r="H6" s="154">
        <v>3137942127.2400002</v>
      </c>
      <c r="I6" s="66">
        <v>3463587409</v>
      </c>
      <c r="J6" s="66">
        <v>2584316169</v>
      </c>
      <c r="K6" s="66">
        <v>3427803322</v>
      </c>
      <c r="L6" s="66">
        <v>4127735667</v>
      </c>
      <c r="M6" s="66">
        <v>3491396836</v>
      </c>
      <c r="N6" s="66">
        <v>2476631552</v>
      </c>
      <c r="O6" s="84">
        <v>2527039955</v>
      </c>
      <c r="P6" s="84">
        <v>5604576243</v>
      </c>
      <c r="Q6" s="66">
        <v>3660528177</v>
      </c>
    </row>
    <row r="7" spans="1:17" ht="19.5" customHeight="1" thickBot="1" x14ac:dyDescent="0.3">
      <c r="A7" s="116" t="s">
        <v>30</v>
      </c>
      <c r="B7" s="119" t="s">
        <v>12</v>
      </c>
      <c r="C7" s="63">
        <v>6.5259076387552923</v>
      </c>
      <c r="D7" s="63">
        <v>6.49</v>
      </c>
      <c r="E7" s="71">
        <v>8.8058430473305691</v>
      </c>
      <c r="F7" s="72">
        <v>6.2157111345499567</v>
      </c>
      <c r="G7" s="63">
        <v>6.7</v>
      </c>
      <c r="H7" s="158">
        <v>14.751959935284697</v>
      </c>
      <c r="I7" s="63">
        <v>12.3</v>
      </c>
      <c r="J7" s="63">
        <v>7.9</v>
      </c>
      <c r="K7" s="63">
        <v>10.5</v>
      </c>
      <c r="L7" s="72">
        <v>12.846875455904403</v>
      </c>
      <c r="M7" s="63">
        <v>8.951997196171428</v>
      </c>
      <c r="N7" s="63">
        <v>6.3969766404126469</v>
      </c>
      <c r="O7" s="83">
        <f>SUM(O6/27154/O5)</f>
        <v>6.070227648775063</v>
      </c>
      <c r="P7" s="83">
        <f>SUM(P6/27154/P5)</f>
        <v>12.76159491822329</v>
      </c>
      <c r="Q7" s="63">
        <f>SUM(Q6/27154/Q5)</f>
        <v>8.7806770783939658</v>
      </c>
    </row>
    <row r="8" spans="1:17" ht="19.5" customHeight="1" x14ac:dyDescent="0.2">
      <c r="A8" s="117" t="s">
        <v>33</v>
      </c>
      <c r="B8" s="16" t="s">
        <v>3</v>
      </c>
      <c r="C8" s="69"/>
      <c r="D8" s="69"/>
      <c r="E8" s="69"/>
      <c r="F8" s="69"/>
      <c r="G8" s="63"/>
      <c r="H8" s="63"/>
      <c r="I8" s="63"/>
      <c r="J8" s="63"/>
      <c r="K8" s="69"/>
      <c r="L8" s="69"/>
      <c r="M8" s="63"/>
      <c r="N8" s="63"/>
      <c r="O8" s="83"/>
      <c r="P8" s="83"/>
      <c r="Q8" s="69"/>
    </row>
    <row r="9" spans="1:17" ht="19.5" customHeight="1" x14ac:dyDescent="0.25">
      <c r="A9" s="117" t="s">
        <v>29</v>
      </c>
      <c r="B9" s="118" t="s">
        <v>11</v>
      </c>
      <c r="C9" s="63">
        <v>1730.24</v>
      </c>
      <c r="D9" s="63">
        <v>2269.54</v>
      </c>
      <c r="E9" s="62">
        <v>2034.5400000000002</v>
      </c>
      <c r="F9" s="63">
        <v>1679.44</v>
      </c>
      <c r="G9" s="63">
        <v>1806.64</v>
      </c>
      <c r="H9" s="63">
        <v>1935.64</v>
      </c>
      <c r="I9" s="63">
        <v>1595.94</v>
      </c>
      <c r="J9" s="63">
        <v>1504.94</v>
      </c>
      <c r="K9" s="63">
        <v>1483.75</v>
      </c>
      <c r="L9" s="63">
        <v>1350.75</v>
      </c>
      <c r="M9" s="63">
        <v>1239.75</v>
      </c>
      <c r="N9" s="63">
        <v>1022.75</v>
      </c>
      <c r="O9" s="174">
        <v>1107.8</v>
      </c>
      <c r="P9" s="83">
        <v>1176.8</v>
      </c>
      <c r="Q9" s="63">
        <v>1116.3</v>
      </c>
    </row>
    <row r="10" spans="1:17" ht="19.5" customHeight="1" x14ac:dyDescent="0.25">
      <c r="A10" s="117" t="s">
        <v>34</v>
      </c>
      <c r="B10" s="118" t="s">
        <v>1</v>
      </c>
      <c r="C10" s="66">
        <v>471878465</v>
      </c>
      <c r="D10" s="66">
        <v>399390074</v>
      </c>
      <c r="E10" s="66">
        <v>553893430</v>
      </c>
      <c r="F10" s="66">
        <v>317304800</v>
      </c>
      <c r="G10" s="66">
        <v>372859518</v>
      </c>
      <c r="H10" s="66">
        <v>875677361.60000002</v>
      </c>
      <c r="I10" s="66">
        <v>785749716</v>
      </c>
      <c r="J10" s="66">
        <v>392127740</v>
      </c>
      <c r="K10" s="66">
        <v>654503644</v>
      </c>
      <c r="L10" s="66">
        <v>667880013</v>
      </c>
      <c r="M10" s="66">
        <v>409104473</v>
      </c>
      <c r="N10" s="66">
        <v>226597402</v>
      </c>
      <c r="O10" s="84">
        <v>212101603</v>
      </c>
      <c r="P10" s="84">
        <v>554156884</v>
      </c>
      <c r="Q10" s="66">
        <v>370573909</v>
      </c>
    </row>
    <row r="11" spans="1:17" ht="19.5" customHeight="1" thickBot="1" x14ac:dyDescent="0.3">
      <c r="A11" s="117"/>
      <c r="B11" s="119" t="s">
        <v>12</v>
      </c>
      <c r="C11" s="63">
        <v>10.043613608100841</v>
      </c>
      <c r="D11" s="63">
        <v>6.48</v>
      </c>
      <c r="E11" s="71">
        <v>10.025964613153379</v>
      </c>
      <c r="F11" s="72">
        <v>6.9579024473836952</v>
      </c>
      <c r="G11" s="63">
        <v>7.6</v>
      </c>
      <c r="H11" s="63">
        <v>16.66041136299064</v>
      </c>
      <c r="I11" s="63">
        <v>18.100000000000001</v>
      </c>
      <c r="J11" s="63">
        <v>9.6</v>
      </c>
      <c r="K11" s="63">
        <v>16.2</v>
      </c>
      <c r="L11" s="72">
        <v>18.20914931214509</v>
      </c>
      <c r="M11" s="63">
        <v>12.152518679985931</v>
      </c>
      <c r="N11" s="63">
        <v>8.1592760068247046</v>
      </c>
      <c r="O11" s="83">
        <f>SUM(O10/27154/O9)</f>
        <v>7.0509685298072471</v>
      </c>
      <c r="P11" s="83">
        <f>SUM(P10/27154/P9)</f>
        <v>17.341883294552758</v>
      </c>
      <c r="Q11" s="63">
        <f>SUM(Q10/27154/Q9)</f>
        <v>12.225316188366815</v>
      </c>
    </row>
    <row r="12" spans="1:17" ht="19.5" customHeight="1" x14ac:dyDescent="0.2">
      <c r="A12" s="117" t="s">
        <v>31</v>
      </c>
      <c r="B12" s="16" t="s">
        <v>4</v>
      </c>
      <c r="C12" s="69"/>
      <c r="D12" s="69"/>
      <c r="E12" s="69"/>
      <c r="F12" s="69"/>
      <c r="G12" s="63"/>
      <c r="H12" s="63"/>
      <c r="I12" s="63"/>
      <c r="J12" s="63"/>
      <c r="K12" s="69"/>
      <c r="L12" s="69"/>
      <c r="M12" s="63"/>
      <c r="N12" s="63"/>
      <c r="O12" s="83"/>
      <c r="P12" s="83"/>
      <c r="Q12" s="69"/>
    </row>
    <row r="13" spans="1:17" ht="19.5" customHeight="1" x14ac:dyDescent="0.25">
      <c r="A13" s="117" t="s">
        <v>26</v>
      </c>
      <c r="B13" s="120" t="s">
        <v>8</v>
      </c>
      <c r="C13" s="63">
        <v>1185.6400000000001</v>
      </c>
      <c r="D13" s="63">
        <v>1410.74</v>
      </c>
      <c r="E13" s="63">
        <v>1707.3700000000001</v>
      </c>
      <c r="F13" s="63">
        <v>1655.4699999999998</v>
      </c>
      <c r="G13" s="63">
        <v>2559.67</v>
      </c>
      <c r="H13" s="63">
        <v>2553.0700000000002</v>
      </c>
      <c r="I13" s="63">
        <v>2666.7</v>
      </c>
      <c r="J13" s="63">
        <v>3194.9</v>
      </c>
      <c r="K13" s="63">
        <v>3467.06</v>
      </c>
      <c r="L13" s="63">
        <v>3309.2599999999998</v>
      </c>
      <c r="M13" s="63">
        <v>2755.3</v>
      </c>
      <c r="N13" s="63">
        <v>2733.3</v>
      </c>
      <c r="O13" s="174">
        <v>2664.1</v>
      </c>
      <c r="P13" s="83">
        <v>2648.3</v>
      </c>
      <c r="Q13" s="63">
        <v>2769.3</v>
      </c>
    </row>
    <row r="14" spans="1:17" ht="19.5" customHeight="1" x14ac:dyDescent="0.25">
      <c r="A14" s="117" t="s">
        <v>32</v>
      </c>
      <c r="B14" s="120" t="s">
        <v>1</v>
      </c>
      <c r="C14" s="66">
        <v>203233500</v>
      </c>
      <c r="D14" s="66">
        <v>211465400</v>
      </c>
      <c r="E14" s="66">
        <v>286573901</v>
      </c>
      <c r="F14" s="66">
        <v>221039574</v>
      </c>
      <c r="G14" s="66">
        <v>384837438</v>
      </c>
      <c r="H14" s="66">
        <v>857700556</v>
      </c>
      <c r="I14" s="66">
        <v>776977911</v>
      </c>
      <c r="J14" s="66">
        <v>558402014</v>
      </c>
      <c r="K14" s="66">
        <v>938426864</v>
      </c>
      <c r="L14" s="66">
        <v>1014031173</v>
      </c>
      <c r="M14" s="66">
        <v>598981222</v>
      </c>
      <c r="N14" s="66">
        <v>386414766</v>
      </c>
      <c r="O14" s="84">
        <v>308962097</v>
      </c>
      <c r="P14" s="84">
        <v>725805006</v>
      </c>
      <c r="Q14" s="66">
        <v>458345024</v>
      </c>
    </row>
    <row r="15" spans="1:17" ht="19.5" customHeight="1" thickBot="1" x14ac:dyDescent="0.3">
      <c r="A15" s="117" t="s">
        <v>33</v>
      </c>
      <c r="B15" s="121" t="s">
        <v>12</v>
      </c>
      <c r="C15" s="63">
        <v>6.3126053650830611</v>
      </c>
      <c r="D15" s="63">
        <v>5.52</v>
      </c>
      <c r="E15" s="71">
        <v>6.1812338707597814</v>
      </c>
      <c r="F15" s="72">
        <v>4.9171664104445947</v>
      </c>
      <c r="G15" s="63">
        <v>5.5</v>
      </c>
      <c r="H15" s="63">
        <v>12.371978468210941</v>
      </c>
      <c r="I15" s="63">
        <v>10.7</v>
      </c>
      <c r="J15" s="63">
        <v>6.4</v>
      </c>
      <c r="K15" s="63">
        <v>10</v>
      </c>
      <c r="L15" s="72">
        <v>11.284611254184282</v>
      </c>
      <c r="M15" s="63">
        <v>8.005906277207151</v>
      </c>
      <c r="N15" s="63">
        <v>5.2063408674371807</v>
      </c>
      <c r="O15" s="83">
        <f>SUM(O14/27154/O13)</f>
        <v>4.2709144074335725</v>
      </c>
      <c r="P15" s="83">
        <f>SUM(P14/27154/P13)</f>
        <v>10.092969598196701</v>
      </c>
      <c r="Q15" s="63">
        <f>SUM(Q14/27154/Q13)</f>
        <v>6.0952103982952783</v>
      </c>
    </row>
    <row r="16" spans="1:17" ht="19.5" customHeight="1" x14ac:dyDescent="0.2">
      <c r="A16" s="117" t="s">
        <v>36</v>
      </c>
      <c r="B16" s="16" t="s">
        <v>0</v>
      </c>
      <c r="C16" s="69"/>
      <c r="D16" s="71"/>
      <c r="E16" s="63"/>
      <c r="F16" s="63"/>
      <c r="G16" s="71"/>
      <c r="H16" s="72"/>
      <c r="I16" s="63"/>
      <c r="J16" s="63"/>
      <c r="K16" s="63"/>
      <c r="L16" s="63"/>
      <c r="M16" s="63"/>
      <c r="N16" s="63"/>
      <c r="O16" s="83"/>
      <c r="P16" s="83"/>
      <c r="Q16" s="69"/>
    </row>
    <row r="17" spans="1:20" ht="19.5" customHeight="1" x14ac:dyDescent="0.25">
      <c r="A17" s="117" t="s">
        <v>34</v>
      </c>
      <c r="B17" s="118" t="s">
        <v>11</v>
      </c>
      <c r="C17" s="160"/>
      <c r="D17" s="63"/>
      <c r="E17" s="63"/>
      <c r="F17" s="63"/>
      <c r="G17" s="63"/>
      <c r="H17" s="63"/>
      <c r="I17" s="63"/>
      <c r="J17" s="63"/>
      <c r="K17" s="63"/>
      <c r="L17" s="69"/>
      <c r="M17" s="63"/>
      <c r="N17" s="63"/>
      <c r="O17" s="174">
        <v>148</v>
      </c>
      <c r="P17" s="83">
        <v>148</v>
      </c>
      <c r="Q17" s="63">
        <v>148</v>
      </c>
    </row>
    <row r="18" spans="1:20" ht="19.5" customHeight="1" x14ac:dyDescent="0.25">
      <c r="B18" s="118" t="s">
        <v>1</v>
      </c>
      <c r="C18" s="69"/>
      <c r="D18" s="69"/>
      <c r="E18" s="66"/>
      <c r="F18" s="66"/>
      <c r="G18" s="66"/>
      <c r="H18" s="66"/>
      <c r="I18" s="66"/>
      <c r="J18" s="66"/>
      <c r="K18" s="66"/>
      <c r="L18" s="69"/>
      <c r="M18" s="66"/>
      <c r="N18" s="63"/>
      <c r="O18" s="84">
        <v>21596200</v>
      </c>
      <c r="P18" s="84">
        <v>44958700</v>
      </c>
      <c r="Q18" s="66">
        <v>23893100</v>
      </c>
    </row>
    <row r="19" spans="1:20" ht="19.5" customHeight="1" thickBot="1" x14ac:dyDescent="0.3">
      <c r="B19" s="119" t="s">
        <v>12</v>
      </c>
      <c r="C19" s="143"/>
      <c r="D19" s="63"/>
      <c r="E19" s="71"/>
      <c r="F19" s="72"/>
      <c r="G19" s="63"/>
      <c r="H19" s="63"/>
      <c r="I19" s="63"/>
      <c r="J19" s="63"/>
      <c r="K19" s="63"/>
      <c r="L19" s="69"/>
      <c r="M19" s="63"/>
      <c r="N19" s="63"/>
      <c r="O19" s="83">
        <f>SUM(O18/27154/O17)</f>
        <v>5.373803869421458</v>
      </c>
      <c r="P19" s="83">
        <f>SUM(P18/27154/P17)</f>
        <v>11.187117920011785</v>
      </c>
      <c r="Q19" s="63">
        <f>SUM(Q18/27154/Q17)</f>
        <v>5.9453437749453064</v>
      </c>
    </row>
    <row r="20" spans="1:20" ht="19.5" customHeight="1" x14ac:dyDescent="0.25">
      <c r="B20" s="21" t="s">
        <v>20</v>
      </c>
      <c r="C20" s="143"/>
      <c r="D20" s="63"/>
      <c r="E20" s="71"/>
      <c r="F20" s="72"/>
      <c r="G20" s="63"/>
      <c r="H20" s="63"/>
      <c r="I20" s="63"/>
      <c r="J20" s="63"/>
      <c r="K20" s="63"/>
      <c r="L20" s="69"/>
      <c r="M20" s="63"/>
      <c r="N20" s="63"/>
      <c r="O20" s="83"/>
      <c r="P20" s="83"/>
      <c r="Q20" s="69"/>
    </row>
    <row r="21" spans="1:20" ht="19.5" customHeight="1" x14ac:dyDescent="0.25">
      <c r="B21" s="118" t="s">
        <v>11</v>
      </c>
      <c r="C21" s="143">
        <f>SUM(C5,C9,C13,C17)</f>
        <v>8940.16</v>
      </c>
      <c r="D21" s="63">
        <f>SUM(D5,D9,D13,D17)</f>
        <v>10675.9</v>
      </c>
      <c r="E21" s="63">
        <f t="shared" ref="E21:M21" si="0">SUM(E5,E9,E13,E17)</f>
        <v>10593.610000000002</v>
      </c>
      <c r="F21" s="63">
        <f t="shared" si="0"/>
        <v>9914.8599999999988</v>
      </c>
      <c r="G21" s="63">
        <f t="shared" si="0"/>
        <v>11290.27</v>
      </c>
      <c r="H21" s="63">
        <f t="shared" si="0"/>
        <v>12322.31</v>
      </c>
      <c r="I21" s="63">
        <f t="shared" si="0"/>
        <v>14621.23</v>
      </c>
      <c r="J21" s="63">
        <f t="shared" si="0"/>
        <v>16756.990000000002</v>
      </c>
      <c r="K21" s="63">
        <f t="shared" si="0"/>
        <v>17022.850000000002</v>
      </c>
      <c r="L21" s="63">
        <f t="shared" si="0"/>
        <v>16492.62</v>
      </c>
      <c r="M21" s="63">
        <f t="shared" si="0"/>
        <v>18358.059999999998</v>
      </c>
      <c r="N21" s="63">
        <f t="shared" ref="N21:Q21" si="1">SUM(N5,N9,N13,N17)</f>
        <v>18013.86</v>
      </c>
      <c r="O21" s="83">
        <f t="shared" si="1"/>
        <v>19251</v>
      </c>
      <c r="P21" s="83">
        <f t="shared" si="1"/>
        <v>20146.599999999999</v>
      </c>
      <c r="Q21" s="63">
        <f t="shared" si="1"/>
        <v>19386.2</v>
      </c>
    </row>
    <row r="22" spans="1:20" ht="19.5" customHeight="1" x14ac:dyDescent="0.25">
      <c r="B22" s="118" t="s">
        <v>1</v>
      </c>
      <c r="C22" s="154">
        <f>SUM(C6,C10,C14,C18)</f>
        <v>1742641466.3</v>
      </c>
      <c r="D22" s="66">
        <f>SUM(D6,D10,D14,D18)</f>
        <v>1842850415</v>
      </c>
      <c r="E22" s="66">
        <f t="shared" ref="E22:M22" si="2">SUM(E6,E10,E14,E18)</f>
        <v>2478803780</v>
      </c>
      <c r="F22" s="66">
        <f t="shared" si="2"/>
        <v>1648917679.5</v>
      </c>
      <c r="G22" s="66">
        <f t="shared" si="2"/>
        <v>2023956827</v>
      </c>
      <c r="H22" s="66">
        <f t="shared" si="2"/>
        <v>4871320044.8400002</v>
      </c>
      <c r="I22" s="66">
        <f t="shared" si="2"/>
        <v>5026315036</v>
      </c>
      <c r="J22" s="66">
        <f t="shared" si="2"/>
        <v>3534845923</v>
      </c>
      <c r="K22" s="66">
        <f t="shared" si="2"/>
        <v>5020733830</v>
      </c>
      <c r="L22" s="66">
        <f t="shared" si="2"/>
        <v>5809646853</v>
      </c>
      <c r="M22" s="66">
        <f t="shared" si="2"/>
        <v>4499482531</v>
      </c>
      <c r="N22" s="66">
        <f t="shared" ref="N22" si="3">SUM(N6,N10,N14,N18)</f>
        <v>3089643720</v>
      </c>
      <c r="O22" s="84">
        <f>SUM(O6,O10,O14,O18)</f>
        <v>3069699855</v>
      </c>
      <c r="P22" s="84">
        <f>SUM(P6,P10,P14,P18)</f>
        <v>6929496833</v>
      </c>
      <c r="Q22" s="66">
        <f>SUM(Q6,Q10,Q14,Q18)</f>
        <v>4513340210</v>
      </c>
    </row>
    <row r="23" spans="1:20" ht="19.5" customHeight="1" thickBot="1" x14ac:dyDescent="0.3">
      <c r="B23" s="119" t="s">
        <v>12</v>
      </c>
      <c r="C23" s="143">
        <f>SUM(C22/27154/C21)</f>
        <v>7.178421225608739</v>
      </c>
      <c r="D23" s="63">
        <f>SUM(D22/27154/D21)</f>
        <v>6.3569935965072917</v>
      </c>
      <c r="E23" s="63">
        <f t="shared" ref="E23:M23" si="4">SUM(E22/27154/E21)</f>
        <v>8.6171639436753882</v>
      </c>
      <c r="F23" s="63">
        <f t="shared" si="4"/>
        <v>6.1246119101545329</v>
      </c>
      <c r="G23" s="63">
        <f t="shared" si="4"/>
        <v>6.6018112395857811</v>
      </c>
      <c r="H23" s="63">
        <f t="shared" si="4"/>
        <v>14.558637062980942</v>
      </c>
      <c r="I23" s="63">
        <f t="shared" si="4"/>
        <v>12.659949782851823</v>
      </c>
      <c r="J23" s="63">
        <f t="shared" si="4"/>
        <v>7.7685625045247226</v>
      </c>
      <c r="K23" s="63">
        <f t="shared" si="4"/>
        <v>10.861782754576788</v>
      </c>
      <c r="L23" s="63">
        <f t="shared" si="4"/>
        <v>12.972577314016263</v>
      </c>
      <c r="M23" s="63">
        <f t="shared" si="4"/>
        <v>9.0261380476849737</v>
      </c>
      <c r="N23" s="63">
        <f t="shared" ref="N23" si="5">SUM(N22/27154/N21)</f>
        <v>6.3163735336228797</v>
      </c>
      <c r="O23" s="83">
        <f>SUM(O22/27154/O21)</f>
        <v>5.8723077288958496</v>
      </c>
      <c r="P23" s="83">
        <f>SUM(P22/27154/P21)</f>
        <v>12.666776950452192</v>
      </c>
      <c r="Q23" s="63">
        <f>SUM(Q22/27154/Q21)</f>
        <v>8.573764864156777</v>
      </c>
    </row>
    <row r="24" spans="1:20" ht="19.5" customHeight="1" x14ac:dyDescent="0.25">
      <c r="B24" s="3" t="s">
        <v>19</v>
      </c>
      <c r="C24" s="143"/>
      <c r="D24" s="63"/>
      <c r="E24" s="71"/>
      <c r="F24" s="72"/>
      <c r="G24" s="63"/>
      <c r="H24" s="63"/>
      <c r="I24" s="63"/>
      <c r="J24" s="63"/>
      <c r="K24" s="63"/>
      <c r="L24" s="63"/>
      <c r="M24" s="63"/>
      <c r="N24" s="63"/>
      <c r="O24" s="83"/>
      <c r="P24" s="83"/>
      <c r="Q24" s="69"/>
    </row>
    <row r="25" spans="1:20" ht="19.5" customHeight="1" x14ac:dyDescent="0.25">
      <c r="B25" s="118" t="s">
        <v>10</v>
      </c>
      <c r="C25" s="143"/>
      <c r="D25" s="66"/>
      <c r="E25" s="66"/>
      <c r="F25" s="66"/>
      <c r="G25" s="66"/>
      <c r="H25" s="66"/>
      <c r="I25" s="66"/>
      <c r="J25" s="66"/>
      <c r="K25" s="66">
        <v>5710800</v>
      </c>
      <c r="L25" s="66">
        <v>3399400</v>
      </c>
      <c r="M25" s="66">
        <v>5272600</v>
      </c>
      <c r="N25" s="175">
        <v>3880000</v>
      </c>
      <c r="O25" s="84">
        <v>2738100</v>
      </c>
      <c r="P25" s="84">
        <v>6354100</v>
      </c>
      <c r="Q25" s="66">
        <v>6354100</v>
      </c>
    </row>
    <row r="26" spans="1:20" ht="19.5" customHeight="1" x14ac:dyDescent="0.25">
      <c r="B26" s="118" t="s">
        <v>47</v>
      </c>
      <c r="C26" s="69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3"/>
      <c r="O26" s="73"/>
      <c r="P26" s="83"/>
      <c r="Q26" s="66">
        <v>737774</v>
      </c>
    </row>
    <row r="27" spans="1:20" s="131" customFormat="1" ht="19.5" customHeight="1" thickBot="1" x14ac:dyDescent="0.25">
      <c r="B27" s="12" t="s">
        <v>46</v>
      </c>
      <c r="C27" s="90">
        <f t="shared" ref="C27:N27" si="6">SUM(C22,C25:C26)</f>
        <v>1742641466.3</v>
      </c>
      <c r="D27" s="86">
        <f t="shared" si="6"/>
        <v>1842850415</v>
      </c>
      <c r="E27" s="86">
        <f t="shared" si="6"/>
        <v>2478803780</v>
      </c>
      <c r="F27" s="86">
        <f t="shared" si="6"/>
        <v>1648917679.5</v>
      </c>
      <c r="G27" s="86">
        <f t="shared" si="6"/>
        <v>2023956827</v>
      </c>
      <c r="H27" s="86">
        <f t="shared" si="6"/>
        <v>4871320044.8400002</v>
      </c>
      <c r="I27" s="86">
        <f t="shared" si="6"/>
        <v>5026315036</v>
      </c>
      <c r="J27" s="86">
        <f t="shared" si="6"/>
        <v>3534845923</v>
      </c>
      <c r="K27" s="86">
        <f t="shared" si="6"/>
        <v>5026444630</v>
      </c>
      <c r="L27" s="86">
        <f t="shared" si="6"/>
        <v>5813046253</v>
      </c>
      <c r="M27" s="86">
        <f t="shared" si="6"/>
        <v>4504755131</v>
      </c>
      <c r="N27" s="86">
        <f t="shared" si="6"/>
        <v>3093523720</v>
      </c>
      <c r="O27" s="95">
        <f>SUM(O22+O25)</f>
        <v>3072437955</v>
      </c>
      <c r="P27" s="95">
        <f>SUM(P22+P25)</f>
        <v>6935850933</v>
      </c>
      <c r="Q27" s="86">
        <f>SUM(Q22+Q25+26)</f>
        <v>4519694336</v>
      </c>
      <c r="R27" s="176"/>
      <c r="S27" s="176"/>
      <c r="T27" s="176"/>
    </row>
    <row r="28" spans="1:20" ht="22.5" customHeight="1" x14ac:dyDescent="0.25">
      <c r="B28" s="165"/>
      <c r="C28" s="105"/>
      <c r="D28" s="106"/>
      <c r="E28" s="186"/>
      <c r="F28" s="186"/>
      <c r="G28" s="106"/>
      <c r="H28" s="187"/>
      <c r="I28" s="186"/>
      <c r="J28" s="186"/>
      <c r="K28" s="107"/>
      <c r="L28" s="100"/>
      <c r="M28" s="100"/>
      <c r="N28" s="73"/>
      <c r="P28" s="186"/>
      <c r="Q28" s="105"/>
    </row>
    <row r="29" spans="1:20" s="2" customFormat="1" ht="19.5" customHeight="1" thickBot="1" x14ac:dyDescent="0.3">
      <c r="B29" s="23" t="s">
        <v>9</v>
      </c>
      <c r="C29" s="28">
        <v>166553.47</v>
      </c>
      <c r="D29" s="28">
        <v>166578.94</v>
      </c>
      <c r="E29" s="28">
        <v>166861.44</v>
      </c>
      <c r="F29" s="28">
        <v>166992.6</v>
      </c>
      <c r="G29" s="219">
        <v>167027.69</v>
      </c>
      <c r="H29" s="219">
        <v>167108.09</v>
      </c>
      <c r="I29" s="219">
        <v>167501.73000000001</v>
      </c>
      <c r="J29" s="219">
        <v>167222.82</v>
      </c>
      <c r="K29" s="219">
        <v>167337.72</v>
      </c>
      <c r="L29" s="219">
        <v>167370.63</v>
      </c>
      <c r="M29" s="219">
        <v>167384.1</v>
      </c>
      <c r="N29" s="219">
        <v>167318.88</v>
      </c>
      <c r="O29" s="220">
        <v>167318.57</v>
      </c>
      <c r="P29" s="221">
        <v>167237.37</v>
      </c>
      <c r="Q29" s="199">
        <v>167089.45000000001</v>
      </c>
    </row>
    <row r="30" spans="1:20" ht="19.5" customHeight="1" x14ac:dyDescent="0.2">
      <c r="A30" s="116" t="s">
        <v>28</v>
      </c>
      <c r="B30" s="16" t="s">
        <v>2</v>
      </c>
      <c r="C30" s="55"/>
      <c r="D30" s="55"/>
      <c r="E30" s="55"/>
      <c r="F30" s="55"/>
      <c r="G30" s="61"/>
      <c r="H30" s="61"/>
      <c r="I30" s="61"/>
      <c r="J30" s="61"/>
      <c r="K30" s="55"/>
      <c r="L30" s="55"/>
      <c r="M30" s="61"/>
      <c r="N30" s="61"/>
      <c r="O30" s="178"/>
      <c r="P30" s="89"/>
      <c r="Q30" s="55"/>
    </row>
    <row r="31" spans="1:20" ht="19.5" customHeight="1" x14ac:dyDescent="0.25">
      <c r="A31" s="117" t="s">
        <v>41</v>
      </c>
      <c r="B31" s="125" t="s">
        <v>11</v>
      </c>
      <c r="C31" s="160">
        <v>11293.46</v>
      </c>
      <c r="D31" s="63">
        <v>13620.73</v>
      </c>
      <c r="E31" s="63">
        <v>14520.239999999998</v>
      </c>
      <c r="F31" s="63">
        <v>12833.44</v>
      </c>
      <c r="G31" s="63">
        <v>14064.54</v>
      </c>
      <c r="H31" s="63">
        <v>15385.91</v>
      </c>
      <c r="I31" s="63">
        <v>16105.42</v>
      </c>
      <c r="J31" s="63">
        <v>17311.45</v>
      </c>
      <c r="K31" s="63">
        <v>18867.330000000002</v>
      </c>
      <c r="L31" s="63">
        <v>15310.97</v>
      </c>
      <c r="M31" s="63">
        <v>20509.319999999996</v>
      </c>
      <c r="N31" s="63">
        <v>20309.41</v>
      </c>
      <c r="O31" s="83">
        <v>19656</v>
      </c>
      <c r="P31" s="83">
        <v>19546.8</v>
      </c>
      <c r="Q31" s="63">
        <v>21586.6</v>
      </c>
      <c r="R31" s="73"/>
    </row>
    <row r="32" spans="1:20" ht="19.5" customHeight="1" x14ac:dyDescent="0.25">
      <c r="A32" s="117" t="s">
        <v>29</v>
      </c>
      <c r="B32" s="125" t="s">
        <v>1</v>
      </c>
      <c r="C32" s="69">
        <v>1863648900</v>
      </c>
      <c r="D32" s="69">
        <v>2829104702</v>
      </c>
      <c r="E32" s="66">
        <v>3131683063.8000002</v>
      </c>
      <c r="F32" s="66">
        <v>1851969846</v>
      </c>
      <c r="G32" s="66">
        <v>2256605923</v>
      </c>
      <c r="H32" s="66">
        <v>6393594225.5199995</v>
      </c>
      <c r="I32" s="66">
        <v>5394180243</v>
      </c>
      <c r="J32" s="66">
        <v>3384779379</v>
      </c>
      <c r="K32" s="66">
        <v>3874413423</v>
      </c>
      <c r="L32" s="66">
        <v>4334872499.500001</v>
      </c>
      <c r="M32" s="66">
        <v>4060064383.4000001</v>
      </c>
      <c r="N32" s="66">
        <v>2780966053.1000004</v>
      </c>
      <c r="O32" s="84">
        <v>2477654747</v>
      </c>
      <c r="P32" s="84">
        <v>5278020472</v>
      </c>
      <c r="Q32" s="66">
        <v>3814442684</v>
      </c>
      <c r="R32" s="191"/>
    </row>
    <row r="33" spans="1:18" ht="19.5" customHeight="1" thickBot="1" x14ac:dyDescent="0.3">
      <c r="A33" s="116" t="s">
        <v>38</v>
      </c>
      <c r="B33" s="47" t="s">
        <v>12</v>
      </c>
      <c r="C33" s="143">
        <v>6.0771963127189279</v>
      </c>
      <c r="D33" s="63">
        <v>7.65</v>
      </c>
      <c r="E33" s="71">
        <v>7.9427372345265095</v>
      </c>
      <c r="F33" s="72">
        <v>5.3144339399380103</v>
      </c>
      <c r="G33" s="63">
        <v>5.9</v>
      </c>
      <c r="H33" s="63">
        <v>15.303404884708604</v>
      </c>
      <c r="I33" s="63">
        <v>12.3</v>
      </c>
      <c r="J33" s="63">
        <v>7.2</v>
      </c>
      <c r="K33" s="63">
        <v>7.6</v>
      </c>
      <c r="L33" s="72">
        <v>10.426530284355717</v>
      </c>
      <c r="M33" s="63">
        <v>7.2903410507678554</v>
      </c>
      <c r="N33" s="63">
        <v>5.0427166605571934</v>
      </c>
      <c r="O33" s="83">
        <f>SUM(O32/27154/O31)</f>
        <v>4.6420715660468552</v>
      </c>
      <c r="P33" s="83">
        <f>SUM(P32/27154/P31)</f>
        <v>9.9440108015940538</v>
      </c>
      <c r="Q33" s="63">
        <f>SUM(Q32/27154/Q31)</f>
        <v>6.507482902996391</v>
      </c>
      <c r="R33" s="73"/>
    </row>
    <row r="34" spans="1:18" ht="19.5" customHeight="1" x14ac:dyDescent="0.2">
      <c r="A34" s="117" t="s">
        <v>28</v>
      </c>
      <c r="B34" s="16" t="s">
        <v>3</v>
      </c>
      <c r="C34" s="69"/>
      <c r="D34" s="69"/>
      <c r="E34" s="69"/>
      <c r="F34" s="69"/>
      <c r="G34" s="63"/>
      <c r="H34" s="63"/>
      <c r="I34" s="63"/>
      <c r="J34" s="63"/>
      <c r="K34" s="69"/>
      <c r="L34" s="69"/>
      <c r="M34" s="63"/>
      <c r="N34" s="63"/>
      <c r="O34" s="179"/>
      <c r="P34" s="83"/>
      <c r="Q34" s="69"/>
    </row>
    <row r="35" spans="1:18" ht="19.5" customHeight="1" x14ac:dyDescent="0.25">
      <c r="A35" s="117" t="s">
        <v>27</v>
      </c>
      <c r="B35" s="125" t="s">
        <v>11</v>
      </c>
      <c r="C35" s="63">
        <v>2099.5500000000002</v>
      </c>
      <c r="D35" s="63">
        <v>2194.9499999999998</v>
      </c>
      <c r="E35" s="63">
        <v>2288.0499999999997</v>
      </c>
      <c r="F35" s="63">
        <v>1830.0499999999997</v>
      </c>
      <c r="G35" s="63">
        <v>2188.0500000000002</v>
      </c>
      <c r="H35" s="63">
        <v>2162.91</v>
      </c>
      <c r="I35" s="63">
        <v>1976.6</v>
      </c>
      <c r="J35" s="63">
        <v>2240</v>
      </c>
      <c r="K35" s="63">
        <v>2015</v>
      </c>
      <c r="L35" s="63">
        <v>1451.8999999999999</v>
      </c>
      <c r="M35" s="63">
        <v>1686.1999999999998</v>
      </c>
      <c r="N35" s="63">
        <v>1503.8000000000002</v>
      </c>
      <c r="O35" s="83">
        <v>1451.3</v>
      </c>
      <c r="P35" s="83">
        <v>1809.4</v>
      </c>
      <c r="Q35" s="63">
        <v>1577</v>
      </c>
      <c r="R35" s="73"/>
    </row>
    <row r="36" spans="1:18" ht="19.5" customHeight="1" x14ac:dyDescent="0.25">
      <c r="A36" s="117"/>
      <c r="B36" s="125" t="s">
        <v>1</v>
      </c>
      <c r="C36" s="69">
        <v>612632839</v>
      </c>
      <c r="D36" s="69">
        <v>593128096</v>
      </c>
      <c r="E36" s="66">
        <v>799205485</v>
      </c>
      <c r="F36" s="66">
        <v>442721836</v>
      </c>
      <c r="G36" s="66">
        <v>557315417</v>
      </c>
      <c r="H36" s="66">
        <v>1107042780</v>
      </c>
      <c r="I36" s="66">
        <v>825544064</v>
      </c>
      <c r="J36" s="66">
        <v>538444476</v>
      </c>
      <c r="K36" s="66">
        <v>653553687</v>
      </c>
      <c r="L36" s="66">
        <v>657998047.70000005</v>
      </c>
      <c r="M36" s="66">
        <v>490739186.60000002</v>
      </c>
      <c r="N36" s="66">
        <v>387173270</v>
      </c>
      <c r="O36" s="84">
        <v>274914253</v>
      </c>
      <c r="P36" s="84">
        <v>837845519</v>
      </c>
      <c r="Q36" s="66">
        <v>411922925</v>
      </c>
      <c r="R36" s="191"/>
    </row>
    <row r="37" spans="1:18" ht="19.5" customHeight="1" thickBot="1" x14ac:dyDescent="0.3">
      <c r="A37" s="117" t="s">
        <v>31</v>
      </c>
      <c r="B37" s="47" t="s">
        <v>12</v>
      </c>
      <c r="C37" s="63">
        <v>10.74583671970856</v>
      </c>
      <c r="D37" s="63">
        <v>9.9499999999999993</v>
      </c>
      <c r="E37" s="71">
        <v>12.863499424978</v>
      </c>
      <c r="F37" s="72">
        <v>8.9091069738532749</v>
      </c>
      <c r="G37" s="63">
        <v>9.4</v>
      </c>
      <c r="H37" s="63">
        <v>18.849166106652682</v>
      </c>
      <c r="I37" s="63">
        <v>15.4</v>
      </c>
      <c r="J37" s="63">
        <v>8.9</v>
      </c>
      <c r="K37" s="63">
        <v>11.9</v>
      </c>
      <c r="L37" s="72">
        <v>16.689913511647717</v>
      </c>
      <c r="M37" s="63">
        <v>10.717854083135272</v>
      </c>
      <c r="N37" s="63">
        <v>9.4815965618924594</v>
      </c>
      <c r="O37" s="83">
        <f t="shared" ref="O37:Q37" si="7">SUM(O36/27154/O35)</f>
        <v>6.9759963968474077</v>
      </c>
      <c r="P37" s="83">
        <f t="shared" si="7"/>
        <v>17.052794231240373</v>
      </c>
      <c r="Q37" s="63">
        <f t="shared" si="7"/>
        <v>9.619454742015165</v>
      </c>
      <c r="R37" s="73"/>
    </row>
    <row r="38" spans="1:18" ht="19.5" customHeight="1" x14ac:dyDescent="0.2">
      <c r="A38" s="117" t="s">
        <v>26</v>
      </c>
      <c r="B38" s="16" t="s">
        <v>4</v>
      </c>
      <c r="C38" s="69"/>
      <c r="D38" s="69"/>
      <c r="E38" s="69"/>
      <c r="F38" s="69"/>
      <c r="G38" s="63"/>
      <c r="H38" s="63"/>
      <c r="I38" s="63"/>
      <c r="J38" s="63"/>
      <c r="K38" s="69"/>
      <c r="L38" s="69"/>
      <c r="M38" s="63"/>
      <c r="N38" s="63"/>
      <c r="O38" s="179"/>
      <c r="P38" s="83"/>
      <c r="Q38" s="69"/>
    </row>
    <row r="39" spans="1:18" ht="19.5" customHeight="1" x14ac:dyDescent="0.25">
      <c r="A39" s="117" t="s">
        <v>32</v>
      </c>
      <c r="B39" s="166" t="s">
        <v>8</v>
      </c>
      <c r="C39" s="63">
        <v>3209.07</v>
      </c>
      <c r="D39" s="63">
        <v>3026.57</v>
      </c>
      <c r="E39" s="63">
        <v>3156.5699999999997</v>
      </c>
      <c r="F39" s="63">
        <v>2881.2999999999997</v>
      </c>
      <c r="G39" s="63">
        <v>4097.8</v>
      </c>
      <c r="H39" s="63">
        <v>4387.8999999999996</v>
      </c>
      <c r="I39" s="63">
        <v>7082.39</v>
      </c>
      <c r="J39" s="63">
        <v>7404.8</v>
      </c>
      <c r="K39" s="63">
        <v>7968.32</v>
      </c>
      <c r="L39" s="63">
        <v>6904.72</v>
      </c>
      <c r="M39" s="63">
        <v>6849.67</v>
      </c>
      <c r="N39" s="63">
        <v>6951.670000000001</v>
      </c>
      <c r="O39" s="174">
        <v>6761.6</v>
      </c>
      <c r="P39" s="83">
        <v>5956.5</v>
      </c>
      <c r="Q39" s="63">
        <v>6785.9</v>
      </c>
      <c r="R39" s="73"/>
    </row>
    <row r="40" spans="1:18" ht="19.5" customHeight="1" x14ac:dyDescent="0.25">
      <c r="A40" s="117" t="s">
        <v>33</v>
      </c>
      <c r="B40" s="166" t="s">
        <v>1</v>
      </c>
      <c r="C40" s="69">
        <v>598387452</v>
      </c>
      <c r="D40" s="69">
        <v>795678467</v>
      </c>
      <c r="E40" s="66">
        <v>838612853.60000002</v>
      </c>
      <c r="F40" s="66">
        <v>462429100</v>
      </c>
      <c r="G40" s="66">
        <v>724056300</v>
      </c>
      <c r="H40" s="66">
        <v>1556593555</v>
      </c>
      <c r="I40" s="66">
        <v>2425547640</v>
      </c>
      <c r="J40" s="66">
        <v>1620632043</v>
      </c>
      <c r="K40" s="66">
        <v>1828902872</v>
      </c>
      <c r="L40" s="66">
        <v>2035365091.9000001</v>
      </c>
      <c r="M40" s="66">
        <v>1491677885</v>
      </c>
      <c r="N40" s="66">
        <v>979937692</v>
      </c>
      <c r="O40" s="84">
        <v>821393471</v>
      </c>
      <c r="P40" s="84">
        <v>1749260598</v>
      </c>
      <c r="Q40" s="66">
        <v>1207950990</v>
      </c>
      <c r="R40" s="191"/>
    </row>
    <row r="41" spans="1:18" ht="19.5" customHeight="1" thickBot="1" x14ac:dyDescent="0.3">
      <c r="A41" s="117" t="s">
        <v>36</v>
      </c>
      <c r="B41" s="189" t="s">
        <v>12</v>
      </c>
      <c r="C41" s="63">
        <v>6.867038364892994</v>
      </c>
      <c r="D41" s="63">
        <v>9.68</v>
      </c>
      <c r="E41" s="71">
        <v>9.7839061079602061</v>
      </c>
      <c r="F41" s="72">
        <v>5.9104815080020856</v>
      </c>
      <c r="G41" s="63">
        <v>6.5</v>
      </c>
      <c r="H41" s="63">
        <v>13.1</v>
      </c>
      <c r="I41" s="63">
        <v>12.6</v>
      </c>
      <c r="J41" s="63">
        <v>8.1</v>
      </c>
      <c r="K41" s="63">
        <v>8.5</v>
      </c>
      <c r="L41" s="72">
        <v>10.855815066363764</v>
      </c>
      <c r="M41" s="63">
        <v>8.0199486697201987</v>
      </c>
      <c r="N41" s="63">
        <v>5.1912925187365646</v>
      </c>
      <c r="O41" s="83">
        <f t="shared" ref="O41:Q41" si="8">SUM(O40/27154/O39)</f>
        <v>4.4737113297466786</v>
      </c>
      <c r="P41" s="83">
        <f t="shared" si="8"/>
        <v>10.815075460452796</v>
      </c>
      <c r="Q41" s="63">
        <f t="shared" si="8"/>
        <v>6.5555335597385946</v>
      </c>
      <c r="R41" s="73"/>
    </row>
    <row r="42" spans="1:18" ht="19.5" customHeight="1" x14ac:dyDescent="0.2">
      <c r="A42" s="117" t="s">
        <v>34</v>
      </c>
      <c r="B42" s="16" t="s">
        <v>0</v>
      </c>
      <c r="C42" s="69"/>
      <c r="D42" s="71"/>
      <c r="E42" s="63"/>
      <c r="F42" s="63"/>
      <c r="G42" s="71"/>
      <c r="H42" s="72"/>
      <c r="I42" s="63"/>
      <c r="J42" s="63"/>
      <c r="K42" s="63"/>
      <c r="L42" s="63"/>
      <c r="M42" s="63"/>
      <c r="N42" s="63"/>
      <c r="O42" s="179"/>
      <c r="P42" s="83"/>
      <c r="Q42" s="69"/>
    </row>
    <row r="43" spans="1:18" ht="19.5" customHeight="1" x14ac:dyDescent="0.25">
      <c r="B43" s="125" t="s">
        <v>11</v>
      </c>
      <c r="C43" s="160"/>
      <c r="D43" s="63"/>
      <c r="E43" s="63"/>
      <c r="F43" s="63"/>
      <c r="G43" s="63"/>
      <c r="H43" s="63"/>
      <c r="I43" s="63"/>
      <c r="J43" s="63"/>
      <c r="K43" s="63">
        <v>65</v>
      </c>
      <c r="L43" s="63">
        <v>65</v>
      </c>
      <c r="M43" s="63">
        <v>146</v>
      </c>
      <c r="N43" s="63">
        <v>146</v>
      </c>
      <c r="O43" s="174">
        <v>146</v>
      </c>
      <c r="P43" s="83">
        <v>146</v>
      </c>
      <c r="Q43" s="63">
        <v>305.7</v>
      </c>
      <c r="R43" s="73"/>
    </row>
    <row r="44" spans="1:18" ht="19.5" customHeight="1" x14ac:dyDescent="0.25">
      <c r="B44" s="125" t="s">
        <v>1</v>
      </c>
      <c r="C44" s="69"/>
      <c r="D44" s="69"/>
      <c r="E44" s="66"/>
      <c r="F44" s="66"/>
      <c r="G44" s="66"/>
      <c r="H44" s="66"/>
      <c r="I44" s="66"/>
      <c r="J44" s="66"/>
      <c r="K44" s="66">
        <v>13972000</v>
      </c>
      <c r="L44" s="66">
        <v>11752600</v>
      </c>
      <c r="M44" s="66">
        <v>30682200</v>
      </c>
      <c r="N44" s="66">
        <v>16844000</v>
      </c>
      <c r="O44" s="84">
        <v>9208000</v>
      </c>
      <c r="P44" s="84">
        <v>16143300</v>
      </c>
      <c r="Q44" s="66">
        <v>40085282</v>
      </c>
      <c r="R44" s="191"/>
    </row>
    <row r="45" spans="1:18" ht="19.5" customHeight="1" thickBot="1" x14ac:dyDescent="0.3">
      <c r="B45" s="47" t="s">
        <v>12</v>
      </c>
      <c r="C45" s="143"/>
      <c r="D45" s="63"/>
      <c r="E45" s="71"/>
      <c r="F45" s="72"/>
      <c r="G45" s="63"/>
      <c r="H45" s="63"/>
      <c r="I45" s="63"/>
      <c r="J45" s="63"/>
      <c r="K45" s="63">
        <v>7.9</v>
      </c>
      <c r="L45" s="72">
        <v>6.6586591577384828</v>
      </c>
      <c r="M45" s="63">
        <v>7.7392669512602401</v>
      </c>
      <c r="N45" s="63">
        <v>4.2487244241621358</v>
      </c>
      <c r="O45" s="83">
        <f t="shared" ref="O45:Q45" si="9">SUM(O44/27154/O43)</f>
        <v>2.3226225657613955</v>
      </c>
      <c r="P45" s="83">
        <f t="shared" si="9"/>
        <v>4.0719801114092027</v>
      </c>
      <c r="Q45" s="63">
        <f t="shared" si="9"/>
        <v>4.8289831590683212</v>
      </c>
      <c r="R45" s="73"/>
    </row>
    <row r="46" spans="1:18" ht="19.5" customHeight="1" x14ac:dyDescent="0.25">
      <c r="B46" s="21" t="s">
        <v>20</v>
      </c>
      <c r="C46" s="143"/>
      <c r="D46" s="63"/>
      <c r="E46" s="71"/>
      <c r="F46" s="72"/>
      <c r="G46" s="63"/>
      <c r="H46" s="63"/>
      <c r="I46" s="63"/>
      <c r="J46" s="63"/>
      <c r="K46" s="63"/>
      <c r="L46" s="72"/>
      <c r="M46" s="63"/>
      <c r="N46" s="63"/>
      <c r="O46" s="179"/>
      <c r="P46" s="83"/>
      <c r="Q46" s="69"/>
    </row>
    <row r="47" spans="1:18" ht="19.5" customHeight="1" x14ac:dyDescent="0.25">
      <c r="B47" s="125" t="s">
        <v>11</v>
      </c>
      <c r="C47" s="143">
        <f>SUM(C31,C35,C39,C43)</f>
        <v>16602.079999999998</v>
      </c>
      <c r="D47" s="63">
        <f>SUM(D31,D35,D39,D43)</f>
        <v>18842.25</v>
      </c>
      <c r="E47" s="63">
        <f t="shared" ref="E47:M47" si="10">SUM(E31,E35,E39,E43)</f>
        <v>19964.859999999997</v>
      </c>
      <c r="F47" s="63">
        <f t="shared" si="10"/>
        <v>17544.79</v>
      </c>
      <c r="G47" s="63">
        <f t="shared" si="10"/>
        <v>20350.39</v>
      </c>
      <c r="H47" s="63">
        <f t="shared" si="10"/>
        <v>21936.720000000001</v>
      </c>
      <c r="I47" s="63">
        <f t="shared" si="10"/>
        <v>25164.41</v>
      </c>
      <c r="J47" s="63">
        <f t="shared" si="10"/>
        <v>26956.25</v>
      </c>
      <c r="K47" s="63">
        <f t="shared" si="10"/>
        <v>28915.65</v>
      </c>
      <c r="L47" s="63">
        <f t="shared" si="10"/>
        <v>23732.59</v>
      </c>
      <c r="M47" s="63">
        <f t="shared" si="10"/>
        <v>29191.189999999995</v>
      </c>
      <c r="N47" s="63">
        <f t="shared" ref="N47:Q47" si="11">SUM(N31,N35,N39,N43)</f>
        <v>28910.880000000001</v>
      </c>
      <c r="O47" s="83">
        <f t="shared" si="11"/>
        <v>28014.9</v>
      </c>
      <c r="P47" s="83">
        <f t="shared" si="11"/>
        <v>27458.7</v>
      </c>
      <c r="Q47" s="63">
        <f t="shared" si="11"/>
        <v>30255.200000000001</v>
      </c>
      <c r="R47" s="73"/>
    </row>
    <row r="48" spans="1:18" ht="19.5" customHeight="1" x14ac:dyDescent="0.25">
      <c r="B48" s="125" t="s">
        <v>1</v>
      </c>
      <c r="C48" s="154">
        <f>SUM(C32,C36,C40,C44)</f>
        <v>3074669191</v>
      </c>
      <c r="D48" s="66">
        <f>SUM(D32,D36,D40,D44)</f>
        <v>4217911265</v>
      </c>
      <c r="E48" s="66">
        <f t="shared" ref="E48:M48" si="12">SUM(E32,E36,E40,E44)</f>
        <v>4769501402.4000006</v>
      </c>
      <c r="F48" s="66">
        <f t="shared" si="12"/>
        <v>2757120782</v>
      </c>
      <c r="G48" s="66">
        <f t="shared" si="12"/>
        <v>3537977640</v>
      </c>
      <c r="H48" s="66">
        <f t="shared" si="12"/>
        <v>9057230560.5200005</v>
      </c>
      <c r="I48" s="66">
        <f t="shared" si="12"/>
        <v>8645271947</v>
      </c>
      <c r="J48" s="66">
        <f t="shared" si="12"/>
        <v>5543855898</v>
      </c>
      <c r="K48" s="66">
        <f t="shared" si="12"/>
        <v>6370841982</v>
      </c>
      <c r="L48" s="66">
        <f t="shared" si="12"/>
        <v>7039988239.1000004</v>
      </c>
      <c r="M48" s="66">
        <f t="shared" si="12"/>
        <v>6073163655</v>
      </c>
      <c r="N48" s="66">
        <f t="shared" ref="N48:Q48" si="13">SUM(N32,N36,N40,N44)</f>
        <v>4164921015.1000004</v>
      </c>
      <c r="O48" s="84">
        <f t="shared" si="13"/>
        <v>3583170471</v>
      </c>
      <c r="P48" s="84">
        <f t="shared" si="13"/>
        <v>7881269889</v>
      </c>
      <c r="Q48" s="66">
        <f t="shared" si="13"/>
        <v>5474401881</v>
      </c>
      <c r="R48" s="191"/>
    </row>
    <row r="49" spans="1:18" ht="19.5" customHeight="1" thickBot="1" x14ac:dyDescent="0.3">
      <c r="B49" s="47" t="s">
        <v>12</v>
      </c>
      <c r="C49" s="143">
        <f>SUM(C48/27154/C47)</f>
        <v>6.8202780471079514</v>
      </c>
      <c r="D49" s="63">
        <f>SUM(D48/27154/D47)</f>
        <v>8.243864854088784</v>
      </c>
      <c r="E49" s="63">
        <f t="shared" ref="E49:M49" si="14">SUM(E48/27154/E47)</f>
        <v>8.7977759555932824</v>
      </c>
      <c r="F49" s="63">
        <f t="shared" si="14"/>
        <v>5.787270790283876</v>
      </c>
      <c r="G49" s="63">
        <f t="shared" si="14"/>
        <v>6.4024844685220277</v>
      </c>
      <c r="H49" s="63">
        <f t="shared" si="14"/>
        <v>15.205122299103389</v>
      </c>
      <c r="I49" s="63">
        <f t="shared" si="14"/>
        <v>12.651968236583885</v>
      </c>
      <c r="J49" s="63">
        <f t="shared" si="14"/>
        <v>7.5738839068902424</v>
      </c>
      <c r="K49" s="63">
        <f t="shared" si="14"/>
        <v>8.1139076478496204</v>
      </c>
      <c r="L49" s="63">
        <f t="shared" si="14"/>
        <v>10.9242840358216</v>
      </c>
      <c r="M49" s="63">
        <f t="shared" si="14"/>
        <v>7.6617745920506586</v>
      </c>
      <c r="N49" s="63">
        <f t="shared" ref="N49:Q49" si="15">SUM(N48/27154/N47)</f>
        <v>5.3053207412750432</v>
      </c>
      <c r="O49" s="83">
        <f t="shared" si="15"/>
        <v>4.7102567453311606</v>
      </c>
      <c r="P49" s="83">
        <f t="shared" si="15"/>
        <v>10.570180754917669</v>
      </c>
      <c r="Q49" s="63">
        <f t="shared" si="15"/>
        <v>6.6635066334625828</v>
      </c>
      <c r="R49" s="73"/>
    </row>
    <row r="50" spans="1:18" ht="19.5" customHeight="1" x14ac:dyDescent="0.25">
      <c r="B50" s="3" t="s">
        <v>19</v>
      </c>
      <c r="C50" s="143"/>
      <c r="D50" s="63"/>
      <c r="E50" s="71"/>
      <c r="F50" s="72"/>
      <c r="G50" s="63"/>
      <c r="H50" s="63"/>
      <c r="I50" s="63"/>
      <c r="J50" s="63"/>
      <c r="K50" s="63"/>
      <c r="L50" s="63"/>
      <c r="M50" s="63"/>
      <c r="N50" s="63"/>
      <c r="O50" s="179"/>
      <c r="P50" s="83"/>
      <c r="Q50" s="69"/>
    </row>
    <row r="51" spans="1:18" ht="19.5" customHeight="1" x14ac:dyDescent="0.25">
      <c r="B51" s="125" t="s">
        <v>10</v>
      </c>
      <c r="C51" s="143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3"/>
      <c r="O51" s="84"/>
      <c r="P51" s="84"/>
      <c r="Q51" s="69"/>
    </row>
    <row r="52" spans="1:18" ht="19.5" customHeight="1" x14ac:dyDescent="0.25">
      <c r="B52" s="118" t="s">
        <v>47</v>
      </c>
      <c r="C52" s="69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3"/>
      <c r="O52" s="180">
        <v>58381</v>
      </c>
      <c r="P52" s="84"/>
      <c r="Q52" s="66"/>
      <c r="R52" s="191"/>
    </row>
    <row r="53" spans="1:18" s="194" customFormat="1" ht="19.5" customHeight="1" thickBot="1" x14ac:dyDescent="0.25">
      <c r="A53" s="193"/>
      <c r="B53" s="12" t="s">
        <v>46</v>
      </c>
      <c r="C53" s="86">
        <f t="shared" ref="C53:N53" si="16">SUM(C48,C51:C52)</f>
        <v>3074669191</v>
      </c>
      <c r="D53" s="86">
        <f t="shared" si="16"/>
        <v>4217911265</v>
      </c>
      <c r="E53" s="86">
        <f t="shared" si="16"/>
        <v>4769501402.4000006</v>
      </c>
      <c r="F53" s="86">
        <f t="shared" si="16"/>
        <v>2757120782</v>
      </c>
      <c r="G53" s="86">
        <f t="shared" si="16"/>
        <v>3537977640</v>
      </c>
      <c r="H53" s="86">
        <f t="shared" si="16"/>
        <v>9057230560.5200005</v>
      </c>
      <c r="I53" s="86">
        <f t="shared" si="16"/>
        <v>8645271947</v>
      </c>
      <c r="J53" s="86">
        <f t="shared" si="16"/>
        <v>5543855898</v>
      </c>
      <c r="K53" s="86">
        <f t="shared" si="16"/>
        <v>6370841982</v>
      </c>
      <c r="L53" s="86">
        <f t="shared" si="16"/>
        <v>7039988239.1000004</v>
      </c>
      <c r="M53" s="86">
        <f t="shared" si="16"/>
        <v>6073163655</v>
      </c>
      <c r="N53" s="86">
        <f t="shared" si="16"/>
        <v>4164921015.1000004</v>
      </c>
      <c r="O53" s="95">
        <f>SUM(O48+O51)</f>
        <v>3583170471</v>
      </c>
      <c r="P53" s="86">
        <f>SUM(P48+P51)</f>
        <v>7881269889</v>
      </c>
      <c r="Q53" s="86">
        <f>SUM(Q48+Q51)</f>
        <v>5474401881</v>
      </c>
      <c r="R53" s="176"/>
    </row>
    <row r="54" spans="1:18" ht="22.5" customHeight="1" x14ac:dyDescent="0.25">
      <c r="B54" s="27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2"/>
      <c r="O54" s="182"/>
      <c r="P54" s="186"/>
      <c r="Q54" s="105"/>
    </row>
    <row r="55" spans="1:18" s="2" customFormat="1" ht="19.5" customHeight="1" thickBot="1" x14ac:dyDescent="0.3">
      <c r="B55" s="22" t="s">
        <v>9</v>
      </c>
      <c r="C55" s="29">
        <v>36068.129999999997</v>
      </c>
      <c r="D55" s="29">
        <v>36046.19</v>
      </c>
      <c r="E55" s="29">
        <v>35912.6</v>
      </c>
      <c r="F55" s="29">
        <v>35755.629999999997</v>
      </c>
      <c r="G55" s="29">
        <v>35755.64</v>
      </c>
      <c r="H55" s="29">
        <v>35749.910000000003</v>
      </c>
      <c r="I55" s="29">
        <v>35696.949999999997</v>
      </c>
      <c r="J55" s="29">
        <v>35800.39</v>
      </c>
      <c r="K55" s="29">
        <v>35655.82</v>
      </c>
      <c r="L55" s="29">
        <v>35658.57</v>
      </c>
      <c r="M55" s="29">
        <v>35651.199999999997</v>
      </c>
      <c r="N55" s="219">
        <v>35631.919999999998</v>
      </c>
      <c r="O55" s="222">
        <v>35636.120000000003</v>
      </c>
      <c r="P55" s="223">
        <v>35958.57</v>
      </c>
      <c r="Q55" s="230">
        <v>35958.58</v>
      </c>
    </row>
    <row r="56" spans="1:18" ht="19.5" customHeight="1" x14ac:dyDescent="0.2">
      <c r="A56" s="116" t="s">
        <v>25</v>
      </c>
      <c r="B56" s="9" t="s">
        <v>2</v>
      </c>
      <c r="C56" s="55"/>
      <c r="D56" s="55"/>
      <c r="E56" s="55"/>
      <c r="F56" s="55"/>
      <c r="G56" s="61"/>
      <c r="H56" s="61"/>
      <c r="I56" s="61"/>
      <c r="J56" s="61"/>
      <c r="K56" s="55"/>
      <c r="L56" s="55"/>
      <c r="M56" s="61"/>
      <c r="N56" s="61"/>
      <c r="P56" s="89"/>
      <c r="Q56" s="55"/>
    </row>
    <row r="57" spans="1:18" ht="19.5" customHeight="1" x14ac:dyDescent="0.25">
      <c r="A57" s="117" t="s">
        <v>26</v>
      </c>
      <c r="B57" s="125" t="s">
        <v>11</v>
      </c>
      <c r="C57" s="63">
        <v>1215.49</v>
      </c>
      <c r="D57" s="63">
        <v>1470.49</v>
      </c>
      <c r="E57" s="63">
        <v>1336.99</v>
      </c>
      <c r="F57" s="63">
        <v>1519.3899999999999</v>
      </c>
      <c r="G57" s="63">
        <v>2012.39</v>
      </c>
      <c r="H57" s="63">
        <v>2645.3900000000003</v>
      </c>
      <c r="I57" s="63">
        <v>2011.39</v>
      </c>
      <c r="J57" s="63">
        <v>2639.29</v>
      </c>
      <c r="K57" s="63">
        <v>3005.43</v>
      </c>
      <c r="L57" s="63">
        <v>2218.4300000000003</v>
      </c>
      <c r="M57" s="63">
        <v>3005.43</v>
      </c>
      <c r="N57" s="63">
        <v>2943.4300000000003</v>
      </c>
      <c r="O57" s="83">
        <v>2598.8000000000002</v>
      </c>
      <c r="P57" s="83">
        <v>2590.8000000000002</v>
      </c>
      <c r="Q57" s="63">
        <v>3595</v>
      </c>
    </row>
    <row r="58" spans="1:18" ht="19.5" customHeight="1" x14ac:dyDescent="0.25">
      <c r="A58" s="117" t="s">
        <v>27</v>
      </c>
      <c r="B58" s="125" t="s">
        <v>1</v>
      </c>
      <c r="C58" s="66">
        <v>108022900</v>
      </c>
      <c r="D58" s="66">
        <v>263190800</v>
      </c>
      <c r="E58" s="66">
        <v>227186400</v>
      </c>
      <c r="F58" s="66">
        <v>268215906</v>
      </c>
      <c r="G58" s="66">
        <v>315141876</v>
      </c>
      <c r="H58" s="66">
        <v>1105091155.98</v>
      </c>
      <c r="I58" s="66">
        <v>611868559</v>
      </c>
      <c r="J58" s="66">
        <v>473743330</v>
      </c>
      <c r="K58" s="66">
        <v>599572316</v>
      </c>
      <c r="L58" s="66">
        <v>479629628</v>
      </c>
      <c r="M58" s="66">
        <v>515659576</v>
      </c>
      <c r="N58" s="66">
        <v>364630756.80000001</v>
      </c>
      <c r="O58" s="84">
        <v>207518040</v>
      </c>
      <c r="P58" s="84">
        <v>610031654</v>
      </c>
      <c r="Q58" s="66">
        <v>689385094</v>
      </c>
    </row>
    <row r="59" spans="1:18" ht="19.5" customHeight="1" thickBot="1" x14ac:dyDescent="0.3">
      <c r="A59" s="116" t="s">
        <v>28</v>
      </c>
      <c r="B59" s="47" t="s">
        <v>12</v>
      </c>
      <c r="C59" s="63">
        <v>3.2728841159692523</v>
      </c>
      <c r="D59" s="63">
        <v>6.59</v>
      </c>
      <c r="E59" s="71">
        <v>6.2577809539043532</v>
      </c>
      <c r="F59" s="72">
        <v>6.5010192472551882</v>
      </c>
      <c r="G59" s="63">
        <v>5.8</v>
      </c>
      <c r="H59" s="63">
        <v>15.384188127907768</v>
      </c>
      <c r="I59" s="63">
        <v>11.2</v>
      </c>
      <c r="J59" s="63">
        <v>6.6</v>
      </c>
      <c r="K59" s="63">
        <v>7.3</v>
      </c>
      <c r="L59" s="72">
        <v>7.9620785811991315</v>
      </c>
      <c r="M59" s="63">
        <v>6.3186260890669717</v>
      </c>
      <c r="N59" s="63">
        <v>4.5621102160946094</v>
      </c>
      <c r="O59" s="83">
        <f>SUM(O58/27154/O57)</f>
        <v>2.9406895964096673</v>
      </c>
      <c r="P59" s="83">
        <f>SUM(P58/27154/P57)</f>
        <v>8.6713091242717653</v>
      </c>
      <c r="Q59" s="63">
        <f>SUM(Q58/27154/Q57)</f>
        <v>7.06202385753621</v>
      </c>
    </row>
    <row r="60" spans="1:18" ht="19.5" customHeight="1" x14ac:dyDescent="0.2">
      <c r="A60" s="117" t="s">
        <v>29</v>
      </c>
      <c r="B60" s="16" t="s">
        <v>3</v>
      </c>
      <c r="C60" s="69"/>
      <c r="D60" s="69"/>
      <c r="E60" s="69"/>
      <c r="F60" s="69"/>
      <c r="G60" s="63"/>
      <c r="H60" s="63"/>
      <c r="I60" s="63"/>
      <c r="J60" s="63"/>
      <c r="K60" s="69"/>
      <c r="L60" s="69"/>
      <c r="M60" s="63"/>
      <c r="N60" s="63"/>
      <c r="O60" s="179"/>
      <c r="P60" s="83"/>
      <c r="Q60" s="69"/>
    </row>
    <row r="61" spans="1:18" ht="19.5" customHeight="1" x14ac:dyDescent="0.25">
      <c r="A61" s="117" t="s">
        <v>30</v>
      </c>
      <c r="B61" s="125" t="s">
        <v>11</v>
      </c>
      <c r="C61" s="63">
        <v>1092.95</v>
      </c>
      <c r="D61" s="63">
        <v>1237.45</v>
      </c>
      <c r="E61" s="63">
        <v>1317.3600000000001</v>
      </c>
      <c r="F61" s="71">
        <v>903.81999999999994</v>
      </c>
      <c r="G61" s="63">
        <v>490</v>
      </c>
      <c r="H61" s="63">
        <v>863</v>
      </c>
      <c r="I61" s="63">
        <v>480</v>
      </c>
      <c r="J61" s="63">
        <v>480</v>
      </c>
      <c r="K61" s="63">
        <v>330</v>
      </c>
      <c r="L61" s="63">
        <v>317.39999999999998</v>
      </c>
      <c r="M61" s="63">
        <v>334.4</v>
      </c>
      <c r="N61" s="63">
        <v>334.4</v>
      </c>
      <c r="O61" s="83">
        <v>263</v>
      </c>
      <c r="P61" s="83">
        <v>112.4</v>
      </c>
      <c r="Q61" s="63">
        <v>334.4</v>
      </c>
    </row>
    <row r="62" spans="1:18" ht="19.5" customHeight="1" x14ac:dyDescent="0.25">
      <c r="A62" s="117"/>
      <c r="B62" s="125" t="s">
        <v>1</v>
      </c>
      <c r="C62" s="66">
        <v>141319184</v>
      </c>
      <c r="D62" s="66">
        <v>321791438</v>
      </c>
      <c r="E62" s="66">
        <v>300620799</v>
      </c>
      <c r="F62" s="66">
        <v>209806905</v>
      </c>
      <c r="G62" s="66">
        <v>132822555</v>
      </c>
      <c r="H62" s="66">
        <v>450787856</v>
      </c>
      <c r="I62" s="66">
        <v>306234330</v>
      </c>
      <c r="J62" s="66">
        <v>190134304</v>
      </c>
      <c r="K62" s="66">
        <v>199812070</v>
      </c>
      <c r="L62" s="66">
        <v>163144615</v>
      </c>
      <c r="M62" s="66">
        <v>173642447</v>
      </c>
      <c r="N62" s="66">
        <v>107717107.3</v>
      </c>
      <c r="O62" s="84">
        <v>37444584</v>
      </c>
      <c r="P62" s="84">
        <v>51474285</v>
      </c>
      <c r="Q62" s="66">
        <v>97305164</v>
      </c>
    </row>
    <row r="63" spans="1:18" ht="19.5" customHeight="1" thickBot="1" x14ac:dyDescent="0.3">
      <c r="A63" s="117" t="s">
        <v>31</v>
      </c>
      <c r="B63" s="47" t="s">
        <v>12</v>
      </c>
      <c r="C63" s="63">
        <v>4.761754632880935</v>
      </c>
      <c r="D63" s="63">
        <v>9.58</v>
      </c>
      <c r="E63" s="71">
        <v>8.403897341174746</v>
      </c>
      <c r="F63" s="72">
        <v>8.5487775489897402</v>
      </c>
      <c r="G63" s="63">
        <v>10</v>
      </c>
      <c r="H63" s="63">
        <v>19.2</v>
      </c>
      <c r="I63" s="63">
        <v>23.5</v>
      </c>
      <c r="J63" s="63">
        <v>14.6</v>
      </c>
      <c r="K63" s="63">
        <v>22.3</v>
      </c>
      <c r="L63" s="72">
        <v>18.92918899085192</v>
      </c>
      <c r="M63" s="63">
        <v>19.12299074867326</v>
      </c>
      <c r="N63" s="63">
        <v>11.862728739199033</v>
      </c>
      <c r="O63" s="83">
        <f>SUM(O62/27154/O61)</f>
        <v>5.2432365068300761</v>
      </c>
      <c r="P63" s="83">
        <f>SUM(P62/27154/P61)</f>
        <v>16.865149600132316</v>
      </c>
      <c r="Q63" s="63">
        <f>SUM(Q62/27154/Q61)</f>
        <v>10.71607653035513</v>
      </c>
    </row>
    <row r="64" spans="1:18" ht="19.5" customHeight="1" x14ac:dyDescent="0.2">
      <c r="A64" s="117" t="s">
        <v>26</v>
      </c>
      <c r="B64" s="16" t="s">
        <v>4</v>
      </c>
      <c r="C64" s="69"/>
      <c r="D64" s="69"/>
      <c r="E64" s="69"/>
      <c r="F64" s="69"/>
      <c r="G64" s="63"/>
      <c r="H64" s="63"/>
      <c r="I64" s="63"/>
      <c r="J64" s="63"/>
      <c r="K64" s="69"/>
      <c r="L64" s="69"/>
      <c r="M64" s="63"/>
      <c r="N64" s="63"/>
      <c r="O64" s="179"/>
      <c r="P64" s="83"/>
      <c r="Q64" s="69"/>
    </row>
    <row r="65" spans="1:17" ht="19.5" customHeight="1" x14ac:dyDescent="0.25">
      <c r="A65" s="117" t="s">
        <v>32</v>
      </c>
      <c r="B65" s="166" t="s">
        <v>8</v>
      </c>
      <c r="C65" s="63">
        <v>894</v>
      </c>
      <c r="D65" s="63">
        <v>918</v>
      </c>
      <c r="E65" s="72">
        <v>938</v>
      </c>
      <c r="F65" s="63">
        <v>777</v>
      </c>
      <c r="G65" s="63">
        <v>934</v>
      </c>
      <c r="H65" s="63">
        <v>711</v>
      </c>
      <c r="I65" s="63">
        <v>2306.8000000000002</v>
      </c>
      <c r="J65" s="63">
        <v>2438.3000000000002</v>
      </c>
      <c r="K65" s="63">
        <v>2666.3</v>
      </c>
      <c r="L65" s="63">
        <v>1837.3</v>
      </c>
      <c r="M65" s="63">
        <v>2303.8000000000002</v>
      </c>
      <c r="N65" s="63">
        <v>2332.8000000000002</v>
      </c>
      <c r="O65" s="83">
        <v>2228.3000000000002</v>
      </c>
      <c r="P65" s="83">
        <v>1743</v>
      </c>
      <c r="Q65" s="63">
        <v>2328</v>
      </c>
    </row>
    <row r="66" spans="1:17" ht="19.5" customHeight="1" x14ac:dyDescent="0.25">
      <c r="A66" s="117" t="s">
        <v>33</v>
      </c>
      <c r="B66" s="166" t="s">
        <v>1</v>
      </c>
      <c r="C66" s="66">
        <v>111545620</v>
      </c>
      <c r="D66" s="66">
        <v>169442016</v>
      </c>
      <c r="E66" s="66">
        <v>201348385</v>
      </c>
      <c r="F66" s="66">
        <v>142037718</v>
      </c>
      <c r="G66" s="66">
        <v>211366200</v>
      </c>
      <c r="H66" s="66">
        <v>334168700</v>
      </c>
      <c r="I66" s="66">
        <v>827729902</v>
      </c>
      <c r="J66" s="66">
        <v>478098743</v>
      </c>
      <c r="K66" s="66">
        <v>675741468</v>
      </c>
      <c r="L66" s="66">
        <v>466031990</v>
      </c>
      <c r="M66" s="66">
        <v>412358371</v>
      </c>
      <c r="N66" s="66">
        <v>190124680.09999999</v>
      </c>
      <c r="O66" s="84">
        <v>166591467</v>
      </c>
      <c r="P66" s="84">
        <v>277461455</v>
      </c>
      <c r="Q66" s="66">
        <v>361406082</v>
      </c>
    </row>
    <row r="67" spans="1:17" ht="19.5" customHeight="1" thickBot="1" x14ac:dyDescent="0.3">
      <c r="A67" s="117" t="s">
        <v>36</v>
      </c>
      <c r="B67" s="189" t="s">
        <v>12</v>
      </c>
      <c r="C67" s="63">
        <v>4.5949542249616444</v>
      </c>
      <c r="D67" s="63">
        <v>6.8</v>
      </c>
      <c r="E67" s="71">
        <v>7.9051751810293753</v>
      </c>
      <c r="F67" s="72">
        <v>6.7320735754852272</v>
      </c>
      <c r="G67" s="63">
        <v>8.3000000000000007</v>
      </c>
      <c r="H67" s="63">
        <v>17.3</v>
      </c>
      <c r="I67" s="63">
        <v>13.2</v>
      </c>
      <c r="J67" s="63">
        <v>7.2</v>
      </c>
      <c r="K67" s="63">
        <v>9.3000000000000007</v>
      </c>
      <c r="L67" s="72">
        <v>9.3411821431098279</v>
      </c>
      <c r="M67" s="63">
        <v>6.5916816964402143</v>
      </c>
      <c r="N67" s="63">
        <v>3.0014227912496851</v>
      </c>
      <c r="O67" s="83">
        <f>SUM(O66/27154/O65)</f>
        <v>2.7532476591378585</v>
      </c>
      <c r="P67" s="83">
        <f>SUM(P66/27154/P65)</f>
        <v>5.8623461533081898</v>
      </c>
      <c r="Q67" s="63">
        <f>SUM(Q66/27154/Q65)</f>
        <v>5.7171378939063864</v>
      </c>
    </row>
    <row r="68" spans="1:17" ht="19.5" customHeight="1" x14ac:dyDescent="0.2">
      <c r="A68" s="117" t="s">
        <v>34</v>
      </c>
      <c r="B68" s="16" t="s">
        <v>0</v>
      </c>
      <c r="C68" s="69"/>
      <c r="D68" s="71"/>
      <c r="E68" s="63"/>
      <c r="F68" s="63"/>
      <c r="G68" s="71"/>
      <c r="H68" s="72"/>
      <c r="I68" s="63"/>
      <c r="J68" s="63"/>
      <c r="K68" s="63"/>
      <c r="L68" s="63"/>
      <c r="M68" s="63"/>
      <c r="N68" s="63"/>
      <c r="O68" s="179"/>
      <c r="P68" s="83"/>
      <c r="Q68" s="69"/>
    </row>
    <row r="69" spans="1:17" ht="19.5" customHeight="1" x14ac:dyDescent="0.25">
      <c r="B69" s="125" t="s">
        <v>11</v>
      </c>
      <c r="C69" s="160"/>
      <c r="D69" s="63"/>
      <c r="E69" s="63"/>
      <c r="F69" s="63"/>
      <c r="G69" s="63"/>
      <c r="H69" s="63"/>
      <c r="I69" s="63"/>
      <c r="J69" s="63"/>
      <c r="K69" s="63">
        <v>85</v>
      </c>
      <c r="L69" s="63">
        <v>85</v>
      </c>
      <c r="M69" s="63">
        <v>85</v>
      </c>
      <c r="N69" s="63">
        <v>190</v>
      </c>
      <c r="O69" s="83">
        <v>190</v>
      </c>
      <c r="P69" s="83">
        <v>105</v>
      </c>
      <c r="Q69" s="63">
        <v>190</v>
      </c>
    </row>
    <row r="70" spans="1:17" ht="19.5" customHeight="1" x14ac:dyDescent="0.25">
      <c r="B70" s="125" t="s">
        <v>1</v>
      </c>
      <c r="C70" s="69"/>
      <c r="D70" s="69"/>
      <c r="E70" s="66"/>
      <c r="F70" s="66"/>
      <c r="G70" s="66"/>
      <c r="H70" s="66"/>
      <c r="I70" s="66"/>
      <c r="J70" s="66"/>
      <c r="K70" s="66">
        <v>27850000</v>
      </c>
      <c r="L70" s="66">
        <v>34960000</v>
      </c>
      <c r="M70" s="66">
        <v>15445000</v>
      </c>
      <c r="N70" s="66">
        <v>33334400</v>
      </c>
      <c r="O70" s="84">
        <v>15906200</v>
      </c>
      <c r="P70" s="84">
        <v>30723000</v>
      </c>
      <c r="Q70" s="66">
        <v>48249800</v>
      </c>
    </row>
    <row r="71" spans="1:17" ht="19.5" customHeight="1" thickBot="1" x14ac:dyDescent="0.3">
      <c r="B71" s="47" t="s">
        <v>12</v>
      </c>
      <c r="C71" s="143"/>
      <c r="D71" s="63"/>
      <c r="E71" s="71"/>
      <c r="F71" s="72"/>
      <c r="G71" s="63"/>
      <c r="H71" s="63"/>
      <c r="I71" s="63"/>
      <c r="J71" s="63"/>
      <c r="K71" s="63">
        <v>12.1</v>
      </c>
      <c r="L71" s="72">
        <v>15.146723048061384</v>
      </c>
      <c r="M71" s="63">
        <v>6.7</v>
      </c>
      <c r="N71" s="63">
        <v>6.4610816279854086</v>
      </c>
      <c r="O71" s="83">
        <f>SUM(O70/27154/O69)</f>
        <v>3.0830390404825501</v>
      </c>
      <c r="P71" s="83">
        <f>SUM(P70/27154/P69)</f>
        <v>10.775576342343671</v>
      </c>
      <c r="Q71" s="63">
        <f>SUM(Q70/27154/Q69)</f>
        <v>9.3520776235351573</v>
      </c>
    </row>
    <row r="72" spans="1:17" ht="19.5" customHeight="1" x14ac:dyDescent="0.25">
      <c r="B72" s="21" t="s">
        <v>20</v>
      </c>
      <c r="C72" s="143"/>
      <c r="D72" s="63"/>
      <c r="E72" s="71"/>
      <c r="F72" s="72"/>
      <c r="G72" s="63"/>
      <c r="H72" s="63"/>
      <c r="I72" s="63"/>
      <c r="J72" s="63"/>
      <c r="K72" s="63"/>
      <c r="L72" s="72"/>
      <c r="M72" s="63"/>
      <c r="N72" s="63"/>
      <c r="O72" s="179"/>
      <c r="P72" s="83"/>
      <c r="Q72" s="69"/>
    </row>
    <row r="73" spans="1:17" ht="19.5" customHeight="1" x14ac:dyDescent="0.25">
      <c r="B73" s="125" t="s">
        <v>11</v>
      </c>
      <c r="C73" s="143">
        <f>SUM(C57,C61,C65,C69)</f>
        <v>3202.44</v>
      </c>
      <c r="D73" s="63">
        <f>SUM(D57,D61,D65,D69)</f>
        <v>3625.94</v>
      </c>
      <c r="E73" s="63">
        <f t="shared" ref="E73:M73" si="17">SUM(E57,E61,E65,E69)</f>
        <v>3592.3500000000004</v>
      </c>
      <c r="F73" s="63">
        <f t="shared" si="17"/>
        <v>3200.21</v>
      </c>
      <c r="G73" s="63">
        <f t="shared" si="17"/>
        <v>3436.3900000000003</v>
      </c>
      <c r="H73" s="63">
        <f t="shared" si="17"/>
        <v>4219.3900000000003</v>
      </c>
      <c r="I73" s="63">
        <f t="shared" si="17"/>
        <v>4798.1900000000005</v>
      </c>
      <c r="J73" s="63">
        <f t="shared" si="17"/>
        <v>5557.59</v>
      </c>
      <c r="K73" s="63">
        <f t="shared" si="17"/>
        <v>6086.73</v>
      </c>
      <c r="L73" s="63">
        <f t="shared" si="17"/>
        <v>4458.13</v>
      </c>
      <c r="M73" s="63">
        <f t="shared" si="17"/>
        <v>5728.63</v>
      </c>
      <c r="N73" s="63">
        <f t="shared" ref="N73:Q73" si="18">SUM(N57,N61,N65,N69)</f>
        <v>5800.630000000001</v>
      </c>
      <c r="O73" s="83">
        <f t="shared" si="18"/>
        <v>5280.1</v>
      </c>
      <c r="P73" s="83">
        <f t="shared" si="18"/>
        <v>4551.2000000000007</v>
      </c>
      <c r="Q73" s="63">
        <f t="shared" si="18"/>
        <v>6447.4</v>
      </c>
    </row>
    <row r="74" spans="1:17" ht="19.5" customHeight="1" x14ac:dyDescent="0.25">
      <c r="B74" s="125" t="s">
        <v>1</v>
      </c>
      <c r="C74" s="154">
        <f>SUM(C58,C62,C66,C70)</f>
        <v>360887704</v>
      </c>
      <c r="D74" s="66">
        <f>SUM(D58,D62,D66,D70)</f>
        <v>754424254</v>
      </c>
      <c r="E74" s="66">
        <f t="shared" ref="E74:M74" si="19">SUM(E58,E62,E66,E70)</f>
        <v>729155584</v>
      </c>
      <c r="F74" s="66">
        <f t="shared" si="19"/>
        <v>620060529</v>
      </c>
      <c r="G74" s="66">
        <f t="shared" si="19"/>
        <v>659330631</v>
      </c>
      <c r="H74" s="66">
        <f t="shared" si="19"/>
        <v>1890047711.98</v>
      </c>
      <c r="I74" s="66">
        <f t="shared" si="19"/>
        <v>1745832791</v>
      </c>
      <c r="J74" s="66">
        <f t="shared" si="19"/>
        <v>1141976377</v>
      </c>
      <c r="K74" s="66">
        <f t="shared" si="19"/>
        <v>1502975854</v>
      </c>
      <c r="L74" s="66">
        <f t="shared" si="19"/>
        <v>1143766233</v>
      </c>
      <c r="M74" s="66">
        <f t="shared" si="19"/>
        <v>1117105394</v>
      </c>
      <c r="N74" s="66">
        <f t="shared" ref="N74:Q74" si="20">SUM(N58,N62,N66,N70)</f>
        <v>695806944.20000005</v>
      </c>
      <c r="O74" s="84">
        <f t="shared" si="20"/>
        <v>427460291</v>
      </c>
      <c r="P74" s="84">
        <f t="shared" si="20"/>
        <v>969690394</v>
      </c>
      <c r="Q74" s="66">
        <f t="shared" si="20"/>
        <v>1196346140</v>
      </c>
    </row>
    <row r="75" spans="1:17" ht="19.5" customHeight="1" thickBot="1" x14ac:dyDescent="0.3">
      <c r="B75" s="47" t="s">
        <v>12</v>
      </c>
      <c r="C75" s="143">
        <f>SUM(C74/27154/C73)</f>
        <v>4.1500876572995571</v>
      </c>
      <c r="D75" s="63">
        <f>SUM(D74/27154/D73)</f>
        <v>7.6623364026107446</v>
      </c>
      <c r="E75" s="63">
        <f t="shared" ref="E75:M75" si="21">SUM(E74/27154/E73)</f>
        <v>7.474940659661808</v>
      </c>
      <c r="F75" s="63">
        <f t="shared" si="21"/>
        <v>7.1354570251849063</v>
      </c>
      <c r="G75" s="63">
        <f t="shared" si="21"/>
        <v>7.0658919549822796</v>
      </c>
      <c r="H75" s="63">
        <f t="shared" si="21"/>
        <v>16.496404022994462</v>
      </c>
      <c r="I75" s="63">
        <f t="shared" si="21"/>
        <v>13.399586339221766</v>
      </c>
      <c r="J75" s="63">
        <f t="shared" si="21"/>
        <v>7.5672276975977839</v>
      </c>
      <c r="K75" s="63">
        <f t="shared" si="21"/>
        <v>9.0935645182112967</v>
      </c>
      <c r="L75" s="63">
        <f t="shared" si="21"/>
        <v>9.4482359157778912</v>
      </c>
      <c r="M75" s="63">
        <f t="shared" si="21"/>
        <v>7.1814073551358746</v>
      </c>
      <c r="N75" s="63">
        <f t="shared" ref="N75:Q75" si="22">SUM(N74/27154/N73)</f>
        <v>4.4175327784209655</v>
      </c>
      <c r="O75" s="83">
        <f t="shared" si="22"/>
        <v>2.9813970381232036</v>
      </c>
      <c r="P75" s="83">
        <f t="shared" si="22"/>
        <v>7.8464526620188995</v>
      </c>
      <c r="Q75" s="63">
        <f t="shared" si="22"/>
        <v>6.8334248728292302</v>
      </c>
    </row>
    <row r="76" spans="1:17" ht="19.5" customHeight="1" x14ac:dyDescent="0.25">
      <c r="B76" s="3" t="s">
        <v>19</v>
      </c>
      <c r="C76" s="143"/>
      <c r="D76" s="63"/>
      <c r="E76" s="71"/>
      <c r="F76" s="72"/>
      <c r="G76" s="63"/>
      <c r="H76" s="63"/>
      <c r="I76" s="63"/>
      <c r="J76" s="63"/>
      <c r="K76" s="63"/>
      <c r="L76" s="63"/>
      <c r="M76" s="63"/>
      <c r="N76" s="63"/>
      <c r="O76" s="179"/>
      <c r="P76" s="83"/>
      <c r="Q76" s="69"/>
    </row>
    <row r="77" spans="1:17" ht="19.5" customHeight="1" x14ac:dyDescent="0.25">
      <c r="B77" s="125" t="s">
        <v>10</v>
      </c>
      <c r="C77" s="143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3"/>
      <c r="O77" s="179"/>
      <c r="P77" s="84"/>
      <c r="Q77" s="69"/>
    </row>
    <row r="78" spans="1:17" ht="19.5" customHeight="1" x14ac:dyDescent="0.25">
      <c r="B78" s="118" t="s">
        <v>47</v>
      </c>
      <c r="C78" s="69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3"/>
      <c r="O78" s="179"/>
      <c r="P78" s="84"/>
      <c r="Q78" s="69"/>
    </row>
    <row r="79" spans="1:17" s="131" customFormat="1" ht="19.5" customHeight="1" thickBot="1" x14ac:dyDescent="0.3">
      <c r="A79" s="130"/>
      <c r="B79" s="12" t="s">
        <v>46</v>
      </c>
      <c r="C79" s="86">
        <f t="shared" ref="C79:Q79" si="23">SUM(C74,C77:C78)</f>
        <v>360887704</v>
      </c>
      <c r="D79" s="86">
        <f t="shared" si="23"/>
        <v>754424254</v>
      </c>
      <c r="E79" s="86">
        <f t="shared" si="23"/>
        <v>729155584</v>
      </c>
      <c r="F79" s="86">
        <f t="shared" si="23"/>
        <v>620060529</v>
      </c>
      <c r="G79" s="86">
        <f t="shared" si="23"/>
        <v>659330631</v>
      </c>
      <c r="H79" s="86">
        <f t="shared" si="23"/>
        <v>1890047711.98</v>
      </c>
      <c r="I79" s="86">
        <f t="shared" si="23"/>
        <v>1745832791</v>
      </c>
      <c r="J79" s="86">
        <f t="shared" si="23"/>
        <v>1141976377</v>
      </c>
      <c r="K79" s="86">
        <f t="shared" si="23"/>
        <v>1502975854</v>
      </c>
      <c r="L79" s="86">
        <f t="shared" si="23"/>
        <v>1143766233</v>
      </c>
      <c r="M79" s="86">
        <f t="shared" si="23"/>
        <v>1117105394</v>
      </c>
      <c r="N79" s="86">
        <f t="shared" si="23"/>
        <v>695806944.20000005</v>
      </c>
      <c r="O79" s="95">
        <f t="shared" si="23"/>
        <v>427460291</v>
      </c>
      <c r="P79" s="88">
        <f t="shared" si="23"/>
        <v>969690394</v>
      </c>
      <c r="Q79" s="86">
        <f t="shared" si="23"/>
        <v>1196346140</v>
      </c>
    </row>
    <row r="80" spans="1:17" ht="21" customHeight="1" x14ac:dyDescent="0.25">
      <c r="B80" s="27"/>
      <c r="C80" s="188"/>
      <c r="D80" s="183"/>
      <c r="E80" s="183"/>
      <c r="F80" s="183"/>
      <c r="G80" s="183"/>
      <c r="H80" s="184"/>
      <c r="I80" s="181"/>
      <c r="J80" s="181"/>
      <c r="K80" s="181"/>
      <c r="L80" s="181"/>
      <c r="M80" s="181"/>
      <c r="N80" s="182"/>
      <c r="O80" s="182"/>
      <c r="Q80" s="105"/>
    </row>
    <row r="81" spans="1:18" s="192" customFormat="1" ht="19.5" customHeight="1" thickBot="1" x14ac:dyDescent="0.3">
      <c r="B81" s="14" t="s">
        <v>9</v>
      </c>
      <c r="C81" s="37">
        <v>36068.129999999997</v>
      </c>
      <c r="D81" s="37">
        <f t="shared" ref="D81:Q81" si="24">SUM(D3,D29,D55)</f>
        <v>297416.08</v>
      </c>
      <c r="E81" s="37">
        <f t="shared" si="24"/>
        <v>297712.02999999997</v>
      </c>
      <c r="F81" s="37">
        <f t="shared" si="24"/>
        <v>297732.87</v>
      </c>
      <c r="G81" s="37">
        <f t="shared" si="24"/>
        <v>298433.44</v>
      </c>
      <c r="H81" s="37">
        <f t="shared" si="24"/>
        <v>298603.55000000005</v>
      </c>
      <c r="I81" s="37">
        <f t="shared" si="24"/>
        <v>298977.01</v>
      </c>
      <c r="J81" s="37">
        <f t="shared" si="24"/>
        <v>298761.85000000003</v>
      </c>
      <c r="K81" s="37">
        <f t="shared" si="24"/>
        <v>298694.18</v>
      </c>
      <c r="L81" s="37">
        <f t="shared" si="24"/>
        <v>298714.23000000004</v>
      </c>
      <c r="M81" s="37">
        <f t="shared" si="24"/>
        <v>298595.55</v>
      </c>
      <c r="N81" s="37">
        <f t="shared" si="24"/>
        <v>298511.05</v>
      </c>
      <c r="O81" s="224">
        <f t="shared" si="24"/>
        <v>298529.82</v>
      </c>
      <c r="P81" s="225">
        <f t="shared" si="24"/>
        <v>298804.07</v>
      </c>
      <c r="Q81" s="229">
        <f t="shared" si="24"/>
        <v>298730.36000000004</v>
      </c>
    </row>
    <row r="82" spans="1:18" ht="19.5" customHeight="1" x14ac:dyDescent="0.2">
      <c r="A82" s="116" t="s">
        <v>28</v>
      </c>
      <c r="B82" s="9" t="s">
        <v>2</v>
      </c>
      <c r="C82" s="55"/>
      <c r="D82" s="55"/>
      <c r="E82" s="55"/>
      <c r="F82" s="55"/>
      <c r="G82" s="61"/>
      <c r="H82" s="61"/>
      <c r="I82" s="61"/>
      <c r="J82" s="61"/>
      <c r="K82" s="55"/>
      <c r="L82" s="55"/>
      <c r="M82" s="61"/>
      <c r="N82" s="61"/>
      <c r="Q82" s="55"/>
    </row>
    <row r="83" spans="1:18" ht="19.5" customHeight="1" x14ac:dyDescent="0.25">
      <c r="A83" s="117" t="s">
        <v>38</v>
      </c>
      <c r="B83" s="125" t="s">
        <v>11</v>
      </c>
      <c r="C83" s="63">
        <f t="shared" ref="C83:Q83" si="25">SUM(C5,C31,C57)</f>
        <v>18533.23</v>
      </c>
      <c r="D83" s="63">
        <f t="shared" si="25"/>
        <v>22086.84</v>
      </c>
      <c r="E83" s="63">
        <f t="shared" si="25"/>
        <v>22708.93</v>
      </c>
      <c r="F83" s="63">
        <f t="shared" si="25"/>
        <v>20932.78</v>
      </c>
      <c r="G83" s="63">
        <f t="shared" si="25"/>
        <v>23000.89</v>
      </c>
      <c r="H83" s="63">
        <f t="shared" si="25"/>
        <v>25864.899999999998</v>
      </c>
      <c r="I83" s="63">
        <f t="shared" si="25"/>
        <v>28475.4</v>
      </c>
      <c r="J83" s="63">
        <f t="shared" si="25"/>
        <v>32007.89</v>
      </c>
      <c r="K83" s="63">
        <f t="shared" si="25"/>
        <v>33944.800000000003</v>
      </c>
      <c r="L83" s="63">
        <f t="shared" si="25"/>
        <v>29362.010000000002</v>
      </c>
      <c r="M83" s="63">
        <f t="shared" si="25"/>
        <v>37877.759999999995</v>
      </c>
      <c r="N83" s="63">
        <f t="shared" si="25"/>
        <v>37510.65</v>
      </c>
      <c r="O83" s="83">
        <f t="shared" si="25"/>
        <v>37585.9</v>
      </c>
      <c r="P83" s="83">
        <f t="shared" si="25"/>
        <v>38311.100000000006</v>
      </c>
      <c r="Q83" s="63">
        <f t="shared" si="25"/>
        <v>40534.199999999997</v>
      </c>
      <c r="R83" s="73"/>
    </row>
    <row r="84" spans="1:18" ht="19.5" customHeight="1" x14ac:dyDescent="0.25">
      <c r="A84" s="117" t="s">
        <v>37</v>
      </c>
      <c r="B84" s="125" t="s">
        <v>1</v>
      </c>
      <c r="C84" s="66">
        <f t="shared" ref="C84:Q84" si="26">SUM(C6,C32,C58)</f>
        <v>3039201301.3000002</v>
      </c>
      <c r="D84" s="66">
        <f t="shared" si="26"/>
        <v>4324290443</v>
      </c>
      <c r="E84" s="66">
        <f t="shared" si="26"/>
        <v>4997205912.8000002</v>
      </c>
      <c r="F84" s="66">
        <f t="shared" si="26"/>
        <v>3230759057.5</v>
      </c>
      <c r="G84" s="66">
        <f t="shared" si="26"/>
        <v>3838007670</v>
      </c>
      <c r="H84" s="66">
        <f t="shared" si="26"/>
        <v>10636627508.74</v>
      </c>
      <c r="I84" s="66">
        <f t="shared" si="26"/>
        <v>9469636211</v>
      </c>
      <c r="J84" s="66">
        <f t="shared" si="26"/>
        <v>6442838878</v>
      </c>
      <c r="K84" s="66">
        <f t="shared" si="26"/>
        <v>7901789061</v>
      </c>
      <c r="L84" s="66">
        <f t="shared" si="26"/>
        <v>8942237794.5</v>
      </c>
      <c r="M84" s="66">
        <f t="shared" si="26"/>
        <v>8067120795.3999996</v>
      </c>
      <c r="N84" s="66">
        <f t="shared" si="26"/>
        <v>5622228361.9000006</v>
      </c>
      <c r="O84" s="84">
        <f t="shared" si="26"/>
        <v>5212212742</v>
      </c>
      <c r="P84" s="84">
        <f t="shared" si="26"/>
        <v>11492628369</v>
      </c>
      <c r="Q84" s="66">
        <f t="shared" si="26"/>
        <v>8164355955</v>
      </c>
      <c r="R84" s="191"/>
    </row>
    <row r="85" spans="1:18" ht="19.5" customHeight="1" thickBot="1" x14ac:dyDescent="0.3">
      <c r="A85" s="116" t="s">
        <v>36</v>
      </c>
      <c r="B85" s="47" t="s">
        <v>12</v>
      </c>
      <c r="C85" s="63">
        <f>SUM(C84/27154/C83)</f>
        <v>6.0391322103032721</v>
      </c>
      <c r="D85" s="63">
        <f>SUM(D84/27154/D83)</f>
        <v>7.2102024161288263</v>
      </c>
      <c r="E85" s="71">
        <f t="shared" ref="E85:M85" si="27">SUM(E84/27154/E83)</f>
        <v>8.1039501318299294</v>
      </c>
      <c r="F85" s="72">
        <f t="shared" si="27"/>
        <v>5.6838662239811013</v>
      </c>
      <c r="G85" s="63">
        <f t="shared" si="27"/>
        <v>6.1450777714497864</v>
      </c>
      <c r="H85" s="63">
        <f t="shared" si="27"/>
        <v>15.144653218470557</v>
      </c>
      <c r="I85" s="63">
        <f t="shared" si="27"/>
        <v>12.246998036699498</v>
      </c>
      <c r="J85" s="63">
        <f t="shared" si="27"/>
        <v>7.412870464667412</v>
      </c>
      <c r="K85" s="63">
        <f t="shared" si="27"/>
        <v>8.5727145710617165</v>
      </c>
      <c r="L85" s="72">
        <f t="shared" si="27"/>
        <v>11.215706055649473</v>
      </c>
      <c r="M85" s="63">
        <f t="shared" si="27"/>
        <v>7.8433294676026497</v>
      </c>
      <c r="N85" s="63">
        <f t="shared" ref="N85" si="28">SUM(N84/27154/N83)</f>
        <v>5.5197585155119429</v>
      </c>
      <c r="O85" s="83">
        <f t="shared" ref="O85:Q85" si="29">SUM(O84/27154/O83)</f>
        <v>5.1069706972961084</v>
      </c>
      <c r="P85" s="83">
        <f t="shared" si="29"/>
        <v>11.04742159388914</v>
      </c>
      <c r="Q85" s="63">
        <f t="shared" si="29"/>
        <v>7.4176529724384794</v>
      </c>
      <c r="R85" s="73"/>
    </row>
    <row r="86" spans="1:18" ht="19.5" customHeight="1" x14ac:dyDescent="0.2">
      <c r="A86" s="117" t="s">
        <v>36</v>
      </c>
      <c r="B86" s="16" t="s">
        <v>3</v>
      </c>
      <c r="C86" s="69"/>
      <c r="D86" s="69"/>
      <c r="E86" s="69"/>
      <c r="F86" s="69"/>
      <c r="G86" s="63"/>
      <c r="H86" s="63"/>
      <c r="I86" s="63"/>
      <c r="J86" s="63"/>
      <c r="K86" s="69"/>
      <c r="L86" s="69"/>
      <c r="M86" s="63"/>
      <c r="N86" s="63"/>
      <c r="O86" s="179"/>
      <c r="P86" s="83"/>
      <c r="Q86" s="69"/>
    </row>
    <row r="87" spans="1:18" ht="19.5" customHeight="1" x14ac:dyDescent="0.25">
      <c r="A87" s="117" t="s">
        <v>29</v>
      </c>
      <c r="B87" s="125" t="s">
        <v>11</v>
      </c>
      <c r="C87" s="63">
        <f t="shared" ref="C87:Q87" si="30">SUM(C9,C35,C61)</f>
        <v>4922.74</v>
      </c>
      <c r="D87" s="63">
        <f t="shared" si="30"/>
        <v>5701.94</v>
      </c>
      <c r="E87" s="63">
        <f t="shared" si="30"/>
        <v>5639.9500000000007</v>
      </c>
      <c r="F87" s="71">
        <f t="shared" si="30"/>
        <v>4413.3099999999995</v>
      </c>
      <c r="G87" s="63">
        <f t="shared" si="30"/>
        <v>4484.6900000000005</v>
      </c>
      <c r="H87" s="63">
        <f t="shared" si="30"/>
        <v>4961.55</v>
      </c>
      <c r="I87" s="63">
        <f t="shared" si="30"/>
        <v>4052.54</v>
      </c>
      <c r="J87" s="63">
        <f t="shared" si="30"/>
        <v>4224.9400000000005</v>
      </c>
      <c r="K87" s="63">
        <f t="shared" si="30"/>
        <v>3828.75</v>
      </c>
      <c r="L87" s="63">
        <f t="shared" si="30"/>
        <v>3120.0499999999997</v>
      </c>
      <c r="M87" s="63">
        <f t="shared" si="30"/>
        <v>3260.35</v>
      </c>
      <c r="N87" s="63">
        <f t="shared" si="30"/>
        <v>2860.9500000000003</v>
      </c>
      <c r="O87" s="83">
        <f t="shared" si="30"/>
        <v>2822.1</v>
      </c>
      <c r="P87" s="83">
        <f t="shared" si="30"/>
        <v>3098.6</v>
      </c>
      <c r="Q87" s="63">
        <f t="shared" si="30"/>
        <v>3027.7000000000003</v>
      </c>
      <c r="R87" s="73"/>
    </row>
    <row r="88" spans="1:18" ht="19.5" customHeight="1" x14ac:dyDescent="0.25">
      <c r="A88" s="117"/>
      <c r="B88" s="125" t="s">
        <v>1</v>
      </c>
      <c r="C88" s="66">
        <f t="shared" ref="C88:Q88" si="31">SUM(C10,C36,C62)</f>
        <v>1225830488</v>
      </c>
      <c r="D88" s="66">
        <f t="shared" si="31"/>
        <v>1314309608</v>
      </c>
      <c r="E88" s="66">
        <f t="shared" si="31"/>
        <v>1653719714</v>
      </c>
      <c r="F88" s="66">
        <f t="shared" si="31"/>
        <v>969833541</v>
      </c>
      <c r="G88" s="66">
        <f t="shared" si="31"/>
        <v>1062997490</v>
      </c>
      <c r="H88" s="66">
        <f t="shared" si="31"/>
        <v>2433507997.5999999</v>
      </c>
      <c r="I88" s="66">
        <f t="shared" si="31"/>
        <v>1917528110</v>
      </c>
      <c r="J88" s="66">
        <f t="shared" si="31"/>
        <v>1120706520</v>
      </c>
      <c r="K88" s="66">
        <f t="shared" si="31"/>
        <v>1507869401</v>
      </c>
      <c r="L88" s="66">
        <f t="shared" si="31"/>
        <v>1489022675.7</v>
      </c>
      <c r="M88" s="66">
        <f t="shared" si="31"/>
        <v>1073486106.6</v>
      </c>
      <c r="N88" s="66">
        <f t="shared" si="31"/>
        <v>721487779.29999995</v>
      </c>
      <c r="O88" s="84">
        <f t="shared" si="31"/>
        <v>524460440</v>
      </c>
      <c r="P88" s="84">
        <f t="shared" si="31"/>
        <v>1443476688</v>
      </c>
      <c r="Q88" s="66">
        <f t="shared" si="31"/>
        <v>879801998</v>
      </c>
      <c r="R88" s="191"/>
    </row>
    <row r="89" spans="1:18" ht="19.5" customHeight="1" thickBot="1" x14ac:dyDescent="0.3">
      <c r="A89" s="117" t="s">
        <v>42</v>
      </c>
      <c r="B89" s="47" t="s">
        <v>12</v>
      </c>
      <c r="C89" s="63">
        <f>SUM(C88/27154/C87)</f>
        <v>9.1704301304053697</v>
      </c>
      <c r="D89" s="63">
        <f>SUM(D88/27154/D87)</f>
        <v>8.4887007940942194</v>
      </c>
      <c r="E89" s="71">
        <f t="shared" ref="E89:M89" si="32">SUM(E88/27154/E87)</f>
        <v>10.798236527759279</v>
      </c>
      <c r="F89" s="72">
        <f t="shared" si="32"/>
        <v>8.0928026873394732</v>
      </c>
      <c r="G89" s="63">
        <f t="shared" si="32"/>
        <v>8.729030222736899</v>
      </c>
      <c r="H89" s="63">
        <f t="shared" si="32"/>
        <v>18.062655207363953</v>
      </c>
      <c r="I89" s="63">
        <f t="shared" si="32"/>
        <v>17.425314105761299</v>
      </c>
      <c r="J89" s="63">
        <f t="shared" si="32"/>
        <v>9.7687172448784025</v>
      </c>
      <c r="K89" s="63">
        <f t="shared" si="32"/>
        <v>14.503502853616563</v>
      </c>
      <c r="L89" s="72">
        <f t="shared" si="32"/>
        <v>17.575429383066844</v>
      </c>
      <c r="M89" s="63">
        <f t="shared" si="32"/>
        <v>12.125464657123189</v>
      </c>
      <c r="N89" s="63">
        <f t="shared" ref="N89" si="33">SUM(N88/27154/N87)</f>
        <v>9.287202130810396</v>
      </c>
      <c r="O89" s="83">
        <f t="shared" ref="O89:Q89" si="34">SUM(O88/27154/O87)</f>
        <v>6.843945185982574</v>
      </c>
      <c r="P89" s="83">
        <f t="shared" si="34"/>
        <v>17.155779047986474</v>
      </c>
      <c r="Q89" s="63">
        <f t="shared" si="34"/>
        <v>10.701343125469016</v>
      </c>
      <c r="R89" s="73"/>
    </row>
    <row r="90" spans="1:18" ht="19.5" customHeight="1" x14ac:dyDescent="0.2">
      <c r="A90" s="117" t="s">
        <v>37</v>
      </c>
      <c r="B90" s="16" t="s">
        <v>4</v>
      </c>
      <c r="C90" s="69"/>
      <c r="D90" s="69"/>
      <c r="E90" s="69"/>
      <c r="F90" s="69"/>
      <c r="G90" s="63"/>
      <c r="H90" s="63"/>
      <c r="I90" s="63"/>
      <c r="J90" s="63"/>
      <c r="K90" s="69"/>
      <c r="L90" s="69"/>
      <c r="M90" s="63"/>
      <c r="N90" s="63"/>
      <c r="O90" s="179"/>
      <c r="P90" s="83"/>
      <c r="Q90" s="69"/>
    </row>
    <row r="91" spans="1:18" ht="19.5" customHeight="1" x14ac:dyDescent="0.25">
      <c r="A91" s="117" t="s">
        <v>27</v>
      </c>
      <c r="B91" s="166" t="s">
        <v>8</v>
      </c>
      <c r="C91" s="63">
        <f t="shared" ref="C91:Q91" si="35">SUM(C13,C39,C65)</f>
        <v>5288.71</v>
      </c>
      <c r="D91" s="63">
        <f t="shared" si="35"/>
        <v>5355.31</v>
      </c>
      <c r="E91" s="72">
        <f t="shared" si="35"/>
        <v>5801.94</v>
      </c>
      <c r="F91" s="63">
        <f t="shared" si="35"/>
        <v>5313.7699999999995</v>
      </c>
      <c r="G91" s="63">
        <f t="shared" si="35"/>
        <v>7591.47</v>
      </c>
      <c r="H91" s="63">
        <f t="shared" si="35"/>
        <v>7651.9699999999993</v>
      </c>
      <c r="I91" s="63">
        <f t="shared" si="35"/>
        <v>12055.89</v>
      </c>
      <c r="J91" s="63">
        <f t="shared" si="35"/>
        <v>13038</v>
      </c>
      <c r="K91" s="63">
        <f t="shared" si="35"/>
        <v>14101.68</v>
      </c>
      <c r="L91" s="63">
        <f t="shared" si="35"/>
        <v>12051.279999999999</v>
      </c>
      <c r="M91" s="63">
        <f t="shared" si="35"/>
        <v>11908.77</v>
      </c>
      <c r="N91" s="63">
        <f t="shared" si="35"/>
        <v>12017.77</v>
      </c>
      <c r="O91" s="83">
        <f t="shared" si="35"/>
        <v>11654</v>
      </c>
      <c r="P91" s="83">
        <f t="shared" si="35"/>
        <v>10347.799999999999</v>
      </c>
      <c r="Q91" s="63">
        <f t="shared" si="35"/>
        <v>11883.2</v>
      </c>
      <c r="R91" s="73"/>
    </row>
    <row r="92" spans="1:18" ht="19.5" customHeight="1" x14ac:dyDescent="0.25">
      <c r="A92" s="117" t="s">
        <v>40</v>
      </c>
      <c r="B92" s="166" t="s">
        <v>1</v>
      </c>
      <c r="C92" s="66">
        <f t="shared" ref="C92:Q92" si="36">SUM(C14,C40,C66)</f>
        <v>913166572</v>
      </c>
      <c r="D92" s="66">
        <f t="shared" si="36"/>
        <v>1176585883</v>
      </c>
      <c r="E92" s="66">
        <f t="shared" si="36"/>
        <v>1326535139.5999999</v>
      </c>
      <c r="F92" s="66">
        <f t="shared" si="36"/>
        <v>825506392</v>
      </c>
      <c r="G92" s="66">
        <f t="shared" si="36"/>
        <v>1320259938</v>
      </c>
      <c r="H92" s="66">
        <f t="shared" si="36"/>
        <v>2748462811</v>
      </c>
      <c r="I92" s="66">
        <f t="shared" si="36"/>
        <v>4030255453</v>
      </c>
      <c r="J92" s="66">
        <f t="shared" si="36"/>
        <v>2657132800</v>
      </c>
      <c r="K92" s="66">
        <f t="shared" si="36"/>
        <v>3443071204</v>
      </c>
      <c r="L92" s="66">
        <f t="shared" si="36"/>
        <v>3515428254.9000001</v>
      </c>
      <c r="M92" s="66">
        <f t="shared" si="36"/>
        <v>2503017478</v>
      </c>
      <c r="N92" s="66">
        <f t="shared" si="36"/>
        <v>1556477138.0999999</v>
      </c>
      <c r="O92" s="84">
        <f t="shared" si="36"/>
        <v>1296947035</v>
      </c>
      <c r="P92" s="84">
        <f t="shared" si="36"/>
        <v>2752527059</v>
      </c>
      <c r="Q92" s="66">
        <f t="shared" si="36"/>
        <v>2027702096</v>
      </c>
      <c r="R92" s="191"/>
    </row>
    <row r="93" spans="1:18" ht="19.5" customHeight="1" thickBot="1" x14ac:dyDescent="0.3">
      <c r="A93" s="117" t="s">
        <v>33</v>
      </c>
      <c r="B93" s="189" t="s">
        <v>12</v>
      </c>
      <c r="C93" s="63">
        <f>SUM(C92/27154/C91)</f>
        <v>6.3586722107659437</v>
      </c>
      <c r="D93" s="63">
        <f>SUM(D92/27154/D91)</f>
        <v>8.0910559428045463</v>
      </c>
      <c r="E93" s="71">
        <f t="shared" ref="E93:M93" si="37">SUM(E92/27154/E91)</f>
        <v>8.4199926398633274</v>
      </c>
      <c r="F93" s="72">
        <f t="shared" si="37"/>
        <v>5.7211571096711271</v>
      </c>
      <c r="G93" s="63">
        <f t="shared" si="37"/>
        <v>6.4047141502684024</v>
      </c>
      <c r="H93" s="63">
        <f t="shared" si="37"/>
        <v>13.227652971038163</v>
      </c>
      <c r="I93" s="63">
        <f t="shared" si="37"/>
        <v>12.311174407903202</v>
      </c>
      <c r="J93" s="63">
        <f t="shared" si="37"/>
        <v>7.5053071478599742</v>
      </c>
      <c r="K93" s="63">
        <f t="shared" si="37"/>
        <v>8.9916901983342594</v>
      </c>
      <c r="L93" s="72">
        <f t="shared" si="37"/>
        <v>10.742645594126165</v>
      </c>
      <c r="M93" s="63">
        <f t="shared" si="37"/>
        <v>7.7403956632271997</v>
      </c>
      <c r="N93" s="63">
        <f t="shared" ref="N93" si="38">SUM(N92/27154/N91)</f>
        <v>4.7696338874948285</v>
      </c>
      <c r="O93" s="83">
        <f t="shared" ref="O93:Q93" si="39">SUM(O92/27154/O91)</f>
        <v>4.0983912269534759</v>
      </c>
      <c r="P93" s="83">
        <f t="shared" si="39"/>
        <v>9.7960221218333938</v>
      </c>
      <c r="Q93" s="63">
        <f t="shared" si="39"/>
        <v>6.2840109024541624</v>
      </c>
      <c r="R93" s="73"/>
    </row>
    <row r="94" spans="1:18" ht="19.5" customHeight="1" x14ac:dyDescent="0.2">
      <c r="A94" s="117"/>
      <c r="B94" s="16" t="s">
        <v>0</v>
      </c>
      <c r="C94" s="69"/>
      <c r="D94" s="71"/>
      <c r="E94" s="63"/>
      <c r="F94" s="63"/>
      <c r="G94" s="71"/>
      <c r="H94" s="72"/>
      <c r="I94" s="63"/>
      <c r="J94" s="63"/>
      <c r="K94" s="63"/>
      <c r="L94" s="63"/>
      <c r="M94" s="63"/>
      <c r="N94" s="63"/>
      <c r="O94" s="179"/>
      <c r="P94" s="83"/>
      <c r="Q94" s="69"/>
    </row>
    <row r="95" spans="1:18" ht="19.5" customHeight="1" x14ac:dyDescent="0.25">
      <c r="A95" s="117"/>
      <c r="B95" s="125" t="s">
        <v>11</v>
      </c>
      <c r="C95" s="160">
        <f t="shared" ref="C95:Q95" si="40">SUM(C17,C43,C69)</f>
        <v>0</v>
      </c>
      <c r="D95" s="63">
        <f t="shared" si="40"/>
        <v>0</v>
      </c>
      <c r="E95" s="63">
        <f t="shared" si="40"/>
        <v>0</v>
      </c>
      <c r="F95" s="63">
        <f t="shared" si="40"/>
        <v>0</v>
      </c>
      <c r="G95" s="63">
        <f t="shared" si="40"/>
        <v>0</v>
      </c>
      <c r="H95" s="63">
        <f t="shared" si="40"/>
        <v>0</v>
      </c>
      <c r="I95" s="63">
        <f t="shared" si="40"/>
        <v>0</v>
      </c>
      <c r="J95" s="63">
        <f t="shared" si="40"/>
        <v>0</v>
      </c>
      <c r="K95" s="63">
        <f t="shared" si="40"/>
        <v>150</v>
      </c>
      <c r="L95" s="63">
        <f t="shared" si="40"/>
        <v>150</v>
      </c>
      <c r="M95" s="63">
        <f t="shared" si="40"/>
        <v>231</v>
      </c>
      <c r="N95" s="63">
        <f t="shared" si="40"/>
        <v>336</v>
      </c>
      <c r="O95" s="83">
        <f t="shared" si="40"/>
        <v>484</v>
      </c>
      <c r="P95" s="83">
        <f t="shared" si="40"/>
        <v>399</v>
      </c>
      <c r="Q95" s="63">
        <f t="shared" si="40"/>
        <v>643.70000000000005</v>
      </c>
      <c r="R95" s="73"/>
    </row>
    <row r="96" spans="1:18" ht="19.5" customHeight="1" x14ac:dyDescent="0.25">
      <c r="A96" s="117"/>
      <c r="B96" s="125" t="s">
        <v>1</v>
      </c>
      <c r="C96" s="69">
        <f t="shared" ref="C96:Q96" si="41">SUM(C18,C44,C70)</f>
        <v>0</v>
      </c>
      <c r="D96" s="69">
        <f t="shared" si="41"/>
        <v>0</v>
      </c>
      <c r="E96" s="66">
        <f t="shared" si="41"/>
        <v>0</v>
      </c>
      <c r="F96" s="66">
        <f t="shared" si="41"/>
        <v>0</v>
      </c>
      <c r="G96" s="66">
        <f t="shared" si="41"/>
        <v>0</v>
      </c>
      <c r="H96" s="66">
        <f t="shared" si="41"/>
        <v>0</v>
      </c>
      <c r="I96" s="66">
        <f t="shared" si="41"/>
        <v>0</v>
      </c>
      <c r="J96" s="66">
        <f t="shared" si="41"/>
        <v>0</v>
      </c>
      <c r="K96" s="66">
        <f t="shared" si="41"/>
        <v>41822000</v>
      </c>
      <c r="L96" s="66">
        <f t="shared" si="41"/>
        <v>46712600</v>
      </c>
      <c r="M96" s="66">
        <f t="shared" si="41"/>
        <v>46127200</v>
      </c>
      <c r="N96" s="66">
        <f t="shared" si="41"/>
        <v>50178400</v>
      </c>
      <c r="O96" s="84">
        <f t="shared" si="41"/>
        <v>46710400</v>
      </c>
      <c r="P96" s="84">
        <f t="shared" si="41"/>
        <v>91825000</v>
      </c>
      <c r="Q96" s="66">
        <f t="shared" si="41"/>
        <v>112228182</v>
      </c>
      <c r="R96" s="191"/>
    </row>
    <row r="97" spans="1:20" ht="19.5" customHeight="1" thickBot="1" x14ac:dyDescent="0.3">
      <c r="A97" s="117"/>
      <c r="B97" s="47" t="s">
        <v>12</v>
      </c>
      <c r="C97" s="143"/>
      <c r="D97" s="63"/>
      <c r="E97" s="71"/>
      <c r="F97" s="72"/>
      <c r="G97" s="63"/>
      <c r="H97" s="63"/>
      <c r="I97" s="63"/>
      <c r="J97" s="63"/>
      <c r="K97" s="63">
        <f t="shared" ref="K97:M97" si="42">SUM(K96/27154/K95)</f>
        <v>10.267854950774595</v>
      </c>
      <c r="L97" s="72">
        <f t="shared" si="42"/>
        <v>11.468562028921461</v>
      </c>
      <c r="M97" s="63">
        <f t="shared" si="42"/>
        <v>7.3537912824942362</v>
      </c>
      <c r="N97" s="63">
        <f t="shared" ref="N97" si="43">SUM(N96/27154/N95)</f>
        <v>5.4997597477526767</v>
      </c>
      <c r="O97" s="83">
        <f t="shared" ref="O97:Q97" si="44">SUM(O96/27154/O95)</f>
        <v>3.5541390185273221</v>
      </c>
      <c r="P97" s="83">
        <f t="shared" si="44"/>
        <v>8.4752833693573262</v>
      </c>
      <c r="Q97" s="63">
        <f t="shared" si="44"/>
        <v>6.4207329173384666</v>
      </c>
      <c r="R97" s="73"/>
    </row>
    <row r="98" spans="1:20" ht="19.5" customHeight="1" x14ac:dyDescent="0.2">
      <c r="A98" s="117"/>
      <c r="B98" s="21" t="s">
        <v>52</v>
      </c>
      <c r="C98" s="143"/>
      <c r="D98" s="63"/>
      <c r="E98" s="71"/>
      <c r="F98" s="72"/>
      <c r="G98" s="63"/>
      <c r="H98" s="63"/>
      <c r="I98" s="63"/>
      <c r="J98" s="63"/>
      <c r="K98" s="63"/>
      <c r="L98" s="72"/>
      <c r="M98" s="63"/>
      <c r="N98" s="63"/>
      <c r="O98" s="179"/>
      <c r="P98" s="83"/>
      <c r="Q98" s="69"/>
    </row>
    <row r="99" spans="1:20" ht="19.5" customHeight="1" x14ac:dyDescent="0.25">
      <c r="A99" s="117"/>
      <c r="B99" s="125" t="s">
        <v>11</v>
      </c>
      <c r="C99" s="143">
        <f>SUM(C83,C87,C91,C95)</f>
        <v>28744.68</v>
      </c>
      <c r="D99" s="63">
        <f>SUM(D83,D87,D91,D95)</f>
        <v>33144.089999999997</v>
      </c>
      <c r="E99" s="63">
        <f t="shared" ref="E99:M99" si="45">SUM(E83,E87,E91,E95)</f>
        <v>34150.82</v>
      </c>
      <c r="F99" s="63">
        <f t="shared" si="45"/>
        <v>30659.859999999997</v>
      </c>
      <c r="G99" s="63">
        <f t="shared" si="45"/>
        <v>35077.050000000003</v>
      </c>
      <c r="H99" s="63">
        <f t="shared" si="45"/>
        <v>38478.42</v>
      </c>
      <c r="I99" s="63">
        <f t="shared" si="45"/>
        <v>44583.83</v>
      </c>
      <c r="J99" s="63">
        <f t="shared" si="45"/>
        <v>49270.83</v>
      </c>
      <c r="K99" s="63">
        <f t="shared" si="45"/>
        <v>52025.23</v>
      </c>
      <c r="L99" s="63">
        <f t="shared" si="45"/>
        <v>44683.34</v>
      </c>
      <c r="M99" s="63">
        <f t="shared" si="45"/>
        <v>53277.87999999999</v>
      </c>
      <c r="N99" s="63">
        <f t="shared" ref="N99" si="46">SUM(N83,N87,N91,N95)</f>
        <v>52725.369999999995</v>
      </c>
      <c r="O99" s="83">
        <f t="shared" ref="O99:Q99" si="47">SUM(O83,O87,O91,O95)</f>
        <v>52546</v>
      </c>
      <c r="P99" s="83">
        <f t="shared" si="47"/>
        <v>52156.5</v>
      </c>
      <c r="Q99" s="63">
        <f t="shared" si="47"/>
        <v>56088.799999999988</v>
      </c>
      <c r="R99" s="73"/>
    </row>
    <row r="100" spans="1:20" ht="19.5" customHeight="1" x14ac:dyDescent="0.25">
      <c r="A100" s="117"/>
      <c r="B100" s="125" t="s">
        <v>1</v>
      </c>
      <c r="C100" s="154">
        <f>SUM(C84,C88,C92,C96)</f>
        <v>5178198361.3000002</v>
      </c>
      <c r="D100" s="66">
        <f>SUM(D84,D88,D92,D96)</f>
        <v>6815185934</v>
      </c>
      <c r="E100" s="66">
        <f t="shared" ref="E100:M100" si="48">SUM(E84,E88,E92,E96)</f>
        <v>7977460766.3999996</v>
      </c>
      <c r="F100" s="66">
        <f t="shared" si="48"/>
        <v>5026098990.5</v>
      </c>
      <c r="G100" s="66">
        <f t="shared" si="48"/>
        <v>6221265098</v>
      </c>
      <c r="H100" s="66">
        <f t="shared" si="48"/>
        <v>15818598317.34</v>
      </c>
      <c r="I100" s="66">
        <f t="shared" si="48"/>
        <v>15417419774</v>
      </c>
      <c r="J100" s="66">
        <f t="shared" si="48"/>
        <v>10220678198</v>
      </c>
      <c r="K100" s="66">
        <f t="shared" si="48"/>
        <v>12894551666</v>
      </c>
      <c r="L100" s="66">
        <f t="shared" si="48"/>
        <v>13993401325.1</v>
      </c>
      <c r="M100" s="66">
        <f t="shared" si="48"/>
        <v>11689751580</v>
      </c>
      <c r="N100" s="66">
        <f t="shared" ref="N100" si="49">SUM(N84,N88,N92,N96)</f>
        <v>7950371679.3000011</v>
      </c>
      <c r="O100" s="84">
        <f t="shared" ref="O100:Q100" si="50">SUM(O84,O88,O92,O96)</f>
        <v>7080330617</v>
      </c>
      <c r="P100" s="84">
        <f t="shared" si="50"/>
        <v>15780457116</v>
      </c>
      <c r="Q100" s="66">
        <f t="shared" si="50"/>
        <v>11184088231</v>
      </c>
      <c r="R100" s="191"/>
      <c r="S100" s="191"/>
      <c r="T100" s="191"/>
    </row>
    <row r="101" spans="1:20" ht="19.5" customHeight="1" x14ac:dyDescent="0.25">
      <c r="A101" s="117"/>
      <c r="B101" s="124" t="s">
        <v>49</v>
      </c>
      <c r="C101" s="154">
        <f t="shared" ref="C101:H101" si="51">SUM(C100/27154/C99)</f>
        <v>6.6341821436839998</v>
      </c>
      <c r="D101" s="66">
        <f t="shared" si="51"/>
        <v>7.5724740833007953</v>
      </c>
      <c r="E101" s="66">
        <f t="shared" si="51"/>
        <v>8.602599951300764</v>
      </c>
      <c r="F101" s="66">
        <f t="shared" si="51"/>
        <v>6.0370817498431641</v>
      </c>
      <c r="G101" s="66">
        <f t="shared" si="51"/>
        <v>6.5316338672295897</v>
      </c>
      <c r="H101" s="66">
        <f t="shared" si="51"/>
        <v>15.139688991369985</v>
      </c>
      <c r="I101" s="63">
        <f>SUM(I100/27154/I99)</f>
        <v>12.735045749835553</v>
      </c>
      <c r="J101" s="63">
        <f t="shared" ref="J101:Q101" si="52">SUM(J100/27154/J99)</f>
        <v>7.6393432229109655</v>
      </c>
      <c r="K101" s="63">
        <f t="shared" si="52"/>
        <v>9.1276383439577806</v>
      </c>
      <c r="L101" s="63">
        <f t="shared" si="52"/>
        <v>11.533041310465986</v>
      </c>
      <c r="M101" s="63">
        <f t="shared" si="52"/>
        <v>8.0802450720309977</v>
      </c>
      <c r="N101" s="63">
        <f t="shared" si="52"/>
        <v>5.5530806709444382</v>
      </c>
      <c r="O101" s="83">
        <f t="shared" si="52"/>
        <v>4.9622662483299633</v>
      </c>
      <c r="P101" s="83">
        <f t="shared" si="52"/>
        <v>11.142363581920151</v>
      </c>
      <c r="Q101" s="63">
        <f t="shared" si="52"/>
        <v>7.3432890315238062</v>
      </c>
      <c r="R101" s="73"/>
    </row>
    <row r="102" spans="1:20" ht="19.5" customHeight="1" x14ac:dyDescent="0.25">
      <c r="A102" s="117"/>
      <c r="B102" s="124" t="s">
        <v>48</v>
      </c>
      <c r="C102" s="154"/>
      <c r="D102" s="66"/>
      <c r="E102" s="66"/>
      <c r="F102" s="66"/>
      <c r="G102" s="66"/>
      <c r="H102" s="66"/>
      <c r="I102" s="66"/>
      <c r="J102" s="66"/>
      <c r="K102" s="66"/>
      <c r="L102" s="66">
        <f t="shared" ref="L102:Q102" si="53">SUM(L25,L51,L77)</f>
        <v>3399400</v>
      </c>
      <c r="M102" s="66">
        <f t="shared" si="53"/>
        <v>5272600</v>
      </c>
      <c r="N102" s="66">
        <f t="shared" si="53"/>
        <v>3880000</v>
      </c>
      <c r="O102" s="84">
        <f t="shared" si="53"/>
        <v>2738100</v>
      </c>
      <c r="P102" s="84">
        <f t="shared" si="53"/>
        <v>6354100</v>
      </c>
      <c r="Q102" s="66">
        <f t="shared" si="53"/>
        <v>6354100</v>
      </c>
      <c r="R102" s="191"/>
    </row>
    <row r="103" spans="1:20" ht="19.5" customHeight="1" x14ac:dyDescent="0.25">
      <c r="A103" s="117"/>
      <c r="B103" s="124" t="s">
        <v>47</v>
      </c>
      <c r="C103" s="154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84">
        <f>SUM(O26,O52,O78)</f>
        <v>58381</v>
      </c>
      <c r="P103" s="84">
        <f>SUM(P26,P52,P78)</f>
        <v>0</v>
      </c>
      <c r="Q103" s="69">
        <f>SUM(Q26,Q52,Q78)</f>
        <v>737774</v>
      </c>
    </row>
    <row r="104" spans="1:20" s="131" customFormat="1" ht="19.5" customHeight="1" thickBot="1" x14ac:dyDescent="0.3">
      <c r="A104" s="130"/>
      <c r="B104" s="12" t="s">
        <v>51</v>
      </c>
      <c r="C104" s="86">
        <f t="shared" ref="C104:H104" si="54">SUM(C100,C102:C103)</f>
        <v>5178198361.3000002</v>
      </c>
      <c r="D104" s="86">
        <f t="shared" si="54"/>
        <v>6815185934</v>
      </c>
      <c r="E104" s="86">
        <f t="shared" si="54"/>
        <v>7977460766.3999996</v>
      </c>
      <c r="F104" s="86">
        <f t="shared" si="54"/>
        <v>5026098990.5</v>
      </c>
      <c r="G104" s="86">
        <f t="shared" si="54"/>
        <v>6221265098</v>
      </c>
      <c r="H104" s="86">
        <f t="shared" si="54"/>
        <v>15818598317.34</v>
      </c>
      <c r="I104" s="86">
        <f t="shared" ref="I104:N104" si="55">SUM(I100,I102:I103)</f>
        <v>15417419774</v>
      </c>
      <c r="J104" s="86">
        <f t="shared" si="55"/>
        <v>10220678198</v>
      </c>
      <c r="K104" s="86">
        <f t="shared" si="55"/>
        <v>12894551666</v>
      </c>
      <c r="L104" s="86">
        <f t="shared" si="55"/>
        <v>13996800725.1</v>
      </c>
      <c r="M104" s="86">
        <f t="shared" si="55"/>
        <v>11695024180</v>
      </c>
      <c r="N104" s="185">
        <f t="shared" si="55"/>
        <v>7954251679.3000011</v>
      </c>
      <c r="O104" s="95">
        <f>SUM(O100,O102:O103)</f>
        <v>7083127098</v>
      </c>
      <c r="P104" s="95">
        <f>SUM(P100,P102:P103)</f>
        <v>15786811216</v>
      </c>
      <c r="Q104" s="86">
        <f>SUM(Q100,Q102:Q103)</f>
        <v>11191180105</v>
      </c>
      <c r="R104" s="176"/>
      <c r="S104" s="176"/>
      <c r="T104" s="176"/>
    </row>
    <row r="105" spans="1:20" s="31" customFormat="1" ht="19.5" customHeight="1" x14ac:dyDescent="0.2">
      <c r="B105" s="34" t="s">
        <v>50</v>
      </c>
      <c r="C105" s="30">
        <f t="shared" ref="C105:H105" si="56">SUM(C104/325851)</f>
        <v>15891.307257918497</v>
      </c>
      <c r="D105" s="30">
        <f t="shared" si="56"/>
        <v>20915.037652178449</v>
      </c>
      <c r="E105" s="30">
        <f t="shared" si="56"/>
        <v>24481.928140162221</v>
      </c>
      <c r="F105" s="30">
        <f t="shared" si="56"/>
        <v>15424.531428474978</v>
      </c>
      <c r="G105" s="30">
        <f t="shared" si="56"/>
        <v>19092.361533338859</v>
      </c>
      <c r="H105" s="30">
        <f t="shared" si="56"/>
        <v>48545.495693860081</v>
      </c>
      <c r="I105" s="30">
        <f>SUM(I104/325851)</f>
        <v>47314.323951744816</v>
      </c>
      <c r="J105" s="30">
        <f t="shared" ref="J105:Q105" si="57">SUM(J104/325851)</f>
        <v>31366.109657481487</v>
      </c>
      <c r="K105" s="30">
        <f t="shared" si="57"/>
        <v>39571.926021402418</v>
      </c>
      <c r="L105" s="30">
        <f t="shared" si="57"/>
        <v>42954.60417522119</v>
      </c>
      <c r="M105" s="30">
        <f t="shared" si="57"/>
        <v>35890.711337390399</v>
      </c>
      <c r="N105" s="30">
        <f t="shared" si="57"/>
        <v>24410.702067202499</v>
      </c>
      <c r="O105" s="30">
        <f t="shared" si="57"/>
        <v>21737.318891149636</v>
      </c>
      <c r="P105" s="31">
        <f t="shared" si="57"/>
        <v>48447.94466182396</v>
      </c>
      <c r="Q105" s="30">
        <f t="shared" si="57"/>
        <v>34344.470647627291</v>
      </c>
    </row>
  </sheetData>
  <mergeCells count="2">
    <mergeCell ref="A1:B1"/>
    <mergeCell ref="P1:Q1"/>
  </mergeCells>
  <pageMargins left="0.2" right="0.2" top="0.5" bottom="0.25" header="0" footer="0"/>
  <pageSetup orientation="landscape" r:id="rId1"/>
  <ignoredErrors>
    <ignoredError sqref="P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E890-7BFC-4EAD-A847-F76A25E18011}">
  <dimension ref="A1:R27"/>
  <sheetViews>
    <sheetView workbookViewId="0">
      <selection sqref="A1:B1"/>
    </sheetView>
  </sheetViews>
  <sheetFormatPr defaultRowHeight="12.75" x14ac:dyDescent="0.25"/>
  <cols>
    <col min="1" max="1" width="3.5703125" style="169" customWidth="1"/>
    <col min="2" max="2" width="28.85546875" style="2" customWidth="1"/>
    <col min="3" max="9" width="11.85546875" style="54" hidden="1" customWidth="1"/>
    <col min="10" max="21" width="11.85546875" style="54" customWidth="1"/>
    <col min="22" max="16384" width="9.140625" style="54"/>
  </cols>
  <sheetData>
    <row r="1" spans="1:18" s="2" customFormat="1" ht="38.25" customHeight="1" x14ac:dyDescent="0.25">
      <c r="A1" s="267" t="s">
        <v>64</v>
      </c>
      <c r="B1" s="267"/>
      <c r="E1" s="108"/>
      <c r="F1" s="108"/>
      <c r="G1" s="108"/>
      <c r="O1" s="39"/>
      <c r="P1" s="266">
        <v>44599</v>
      </c>
      <c r="Q1" s="266"/>
    </row>
    <row r="2" spans="1:18" s="4" customFormat="1" ht="19.5" customHeight="1" thickBot="1" x14ac:dyDescent="0.25">
      <c r="B2" s="163"/>
      <c r="C2" s="7">
        <v>2007</v>
      </c>
      <c r="D2" s="8">
        <v>2008</v>
      </c>
      <c r="E2" s="8">
        <v>2009</v>
      </c>
      <c r="F2" s="8">
        <v>2010</v>
      </c>
      <c r="G2" s="8">
        <v>2011</v>
      </c>
      <c r="H2" s="8">
        <v>2012</v>
      </c>
      <c r="I2" s="167">
        <v>2013</v>
      </c>
      <c r="J2" s="167">
        <v>2014</v>
      </c>
      <c r="K2" s="168">
        <v>2015</v>
      </c>
      <c r="L2" s="168">
        <v>2016</v>
      </c>
      <c r="M2" s="168">
        <v>2017</v>
      </c>
      <c r="N2" s="32">
        <v>2018</v>
      </c>
      <c r="O2" s="32">
        <v>2019</v>
      </c>
      <c r="P2" s="32">
        <v>2020</v>
      </c>
      <c r="Q2" s="32">
        <v>2021</v>
      </c>
    </row>
    <row r="3" spans="1:18" s="50" customFormat="1" ht="19.5" customHeight="1" thickTop="1" thickBot="1" x14ac:dyDescent="0.3">
      <c r="A3" s="169"/>
      <c r="B3" s="47" t="s">
        <v>9</v>
      </c>
      <c r="C3" s="46">
        <v>90552.21</v>
      </c>
      <c r="D3" s="48">
        <v>90754.06</v>
      </c>
      <c r="E3" s="48">
        <v>90619.87</v>
      </c>
      <c r="F3" s="48">
        <v>90836.29</v>
      </c>
      <c r="G3" s="48">
        <v>90876.42</v>
      </c>
      <c r="H3" s="48">
        <v>90883.49</v>
      </c>
      <c r="I3" s="48">
        <v>91435.75</v>
      </c>
      <c r="J3" s="29">
        <v>91466.65</v>
      </c>
      <c r="K3" s="29">
        <v>91487.69</v>
      </c>
      <c r="L3" s="29">
        <v>91487.69</v>
      </c>
      <c r="M3" s="231">
        <v>91573.87</v>
      </c>
      <c r="N3" s="219">
        <v>91636.4</v>
      </c>
      <c r="O3" s="222">
        <v>91636.4</v>
      </c>
      <c r="P3" s="41">
        <v>91636.4</v>
      </c>
      <c r="Q3" s="219">
        <v>91620.78</v>
      </c>
    </row>
    <row r="4" spans="1:18" s="145" customFormat="1" ht="19.5" customHeight="1" x14ac:dyDescent="0.25">
      <c r="A4" s="169" t="s">
        <v>39</v>
      </c>
      <c r="B4" s="164" t="s">
        <v>2</v>
      </c>
      <c r="C4" s="149"/>
      <c r="D4" s="149"/>
      <c r="E4" s="149"/>
      <c r="F4" s="149"/>
      <c r="G4" s="150"/>
      <c r="H4" s="150"/>
      <c r="I4" s="150"/>
      <c r="J4" s="150"/>
      <c r="K4" s="149"/>
      <c r="L4" s="149"/>
      <c r="M4" s="151"/>
      <c r="N4" s="150"/>
      <c r="O4" s="149"/>
      <c r="P4" s="152"/>
      <c r="Q4" s="149"/>
    </row>
    <row r="5" spans="1:18" s="145" customFormat="1" ht="19.5" customHeight="1" x14ac:dyDescent="0.25">
      <c r="A5" s="170" t="s">
        <v>29</v>
      </c>
      <c r="B5" s="125" t="s">
        <v>11</v>
      </c>
      <c r="C5" s="143">
        <v>8705.65</v>
      </c>
      <c r="D5" s="143">
        <v>10141.58</v>
      </c>
      <c r="E5" s="143">
        <v>10960.579999999998</v>
      </c>
      <c r="F5" s="143">
        <v>10370.33</v>
      </c>
      <c r="G5" s="143">
        <v>12290.46</v>
      </c>
      <c r="H5" s="143">
        <v>12991.32</v>
      </c>
      <c r="I5" s="143">
        <v>12748.76</v>
      </c>
      <c r="J5" s="143">
        <v>14614.02</v>
      </c>
      <c r="K5" s="143">
        <v>15587.49</v>
      </c>
      <c r="L5" s="143">
        <v>19754.850000000002</v>
      </c>
      <c r="M5" s="144">
        <v>23632.770000000004</v>
      </c>
      <c r="N5" s="143">
        <v>26603.590000000007</v>
      </c>
      <c r="O5" s="143">
        <v>30815.599999999999</v>
      </c>
      <c r="P5" s="153">
        <v>30705.7</v>
      </c>
      <c r="Q5" s="143">
        <v>32930.199999999997</v>
      </c>
      <c r="R5" s="161"/>
    </row>
    <row r="6" spans="1:18" s="145" customFormat="1" ht="19.5" customHeight="1" x14ac:dyDescent="0.25">
      <c r="A6" s="170" t="s">
        <v>37</v>
      </c>
      <c r="B6" s="125" t="s">
        <v>1</v>
      </c>
      <c r="C6" s="154">
        <v>1149744554</v>
      </c>
      <c r="D6" s="154">
        <v>1330670632</v>
      </c>
      <c r="E6" s="154">
        <v>1878332585</v>
      </c>
      <c r="F6" s="154">
        <v>1407642882</v>
      </c>
      <c r="G6" s="154">
        <v>1845149678</v>
      </c>
      <c r="H6" s="154">
        <v>3768056997</v>
      </c>
      <c r="I6" s="154">
        <v>3440915991</v>
      </c>
      <c r="J6" s="154">
        <v>2203626333</v>
      </c>
      <c r="K6" s="154">
        <v>3281070993</v>
      </c>
      <c r="L6" s="154">
        <v>5669387534</v>
      </c>
      <c r="M6" s="155">
        <v>5236467469</v>
      </c>
      <c r="N6" s="154">
        <v>3507094847.7999997</v>
      </c>
      <c r="O6" s="154">
        <v>3078611103</v>
      </c>
      <c r="P6" s="156">
        <v>8998147460</v>
      </c>
      <c r="Q6" s="154">
        <v>6547663703</v>
      </c>
      <c r="R6" s="172"/>
    </row>
    <row r="7" spans="1:18" s="145" customFormat="1" ht="19.5" customHeight="1" x14ac:dyDescent="0.25">
      <c r="A7" s="169" t="s">
        <v>30</v>
      </c>
      <c r="B7" s="125" t="s">
        <v>12</v>
      </c>
      <c r="C7" s="143">
        <v>4.863695132684561</v>
      </c>
      <c r="D7" s="143">
        <v>4.8</v>
      </c>
      <c r="E7" s="157">
        <v>6.311101177468994</v>
      </c>
      <c r="F7" s="158">
        <v>4.9988038815509235</v>
      </c>
      <c r="G7" s="143">
        <v>5.5</v>
      </c>
      <c r="H7" s="143">
        <v>10.7</v>
      </c>
      <c r="I7" s="143">
        <v>9.9</v>
      </c>
      <c r="J7" s="143">
        <v>5.6</v>
      </c>
      <c r="K7" s="143">
        <v>7.8</v>
      </c>
      <c r="L7" s="158">
        <v>10.568870933925862</v>
      </c>
      <c r="M7" s="144">
        <v>8.1599964135797443</v>
      </c>
      <c r="N7" s="143">
        <v>4.8548235678785145</v>
      </c>
      <c r="O7" s="143">
        <f>SUM(O6/27154/O5)</f>
        <v>3.6791745252918511</v>
      </c>
      <c r="P7" s="144">
        <f>SUM(P6/27154/P5)</f>
        <v>10.791959078519378</v>
      </c>
      <c r="Q7" s="143">
        <f>SUM(Q6/27154/Q5)</f>
        <v>7.3224798168727041</v>
      </c>
      <c r="R7" s="161"/>
    </row>
    <row r="8" spans="1:18" s="145" customFormat="1" ht="19.5" customHeight="1" x14ac:dyDescent="0.25">
      <c r="A8" s="170" t="s">
        <v>33</v>
      </c>
      <c r="B8" s="118" t="s">
        <v>3</v>
      </c>
      <c r="C8" s="104"/>
      <c r="D8" s="104"/>
      <c r="E8" s="104"/>
      <c r="F8" s="104"/>
      <c r="G8" s="143"/>
      <c r="H8" s="143"/>
      <c r="I8" s="143"/>
      <c r="J8" s="143"/>
      <c r="K8" s="104"/>
      <c r="L8" s="104"/>
      <c r="M8" s="144"/>
      <c r="N8" s="143"/>
      <c r="O8" s="104"/>
      <c r="P8" s="144"/>
      <c r="Q8" s="104"/>
    </row>
    <row r="9" spans="1:18" s="145" customFormat="1" ht="19.5" customHeight="1" x14ac:dyDescent="0.25">
      <c r="A9" s="170" t="s">
        <v>29</v>
      </c>
      <c r="B9" s="125" t="s">
        <v>11</v>
      </c>
      <c r="C9" s="143">
        <v>778.25</v>
      </c>
      <c r="D9" s="143">
        <v>786.25</v>
      </c>
      <c r="E9" s="143">
        <v>799.1</v>
      </c>
      <c r="F9" s="157">
        <v>877.07</v>
      </c>
      <c r="G9" s="143">
        <v>1512.47</v>
      </c>
      <c r="H9" s="143">
        <v>1634.07</v>
      </c>
      <c r="I9" s="143">
        <v>1436.82</v>
      </c>
      <c r="J9" s="143">
        <v>1598.05</v>
      </c>
      <c r="K9" s="143">
        <v>1461.57</v>
      </c>
      <c r="L9" s="143">
        <v>1870.77</v>
      </c>
      <c r="M9" s="144">
        <v>1354.8999999999999</v>
      </c>
      <c r="N9" s="143">
        <v>1082.8</v>
      </c>
      <c r="O9" s="143">
        <v>1225.8</v>
      </c>
      <c r="P9" s="153">
        <v>1554.5</v>
      </c>
      <c r="Q9" s="143">
        <v>1571.6</v>
      </c>
      <c r="R9" s="161"/>
    </row>
    <row r="10" spans="1:18" s="145" customFormat="1" ht="19.5" customHeight="1" x14ac:dyDescent="0.25">
      <c r="A10" s="170" t="s">
        <v>34</v>
      </c>
      <c r="B10" s="125" t="s">
        <v>1</v>
      </c>
      <c r="C10" s="154">
        <v>160379900</v>
      </c>
      <c r="D10" s="154">
        <v>179292413</v>
      </c>
      <c r="E10" s="154">
        <v>229030523</v>
      </c>
      <c r="F10" s="154">
        <v>182030478</v>
      </c>
      <c r="G10" s="154">
        <v>364314031</v>
      </c>
      <c r="H10" s="154">
        <v>775870751</v>
      </c>
      <c r="I10" s="154">
        <v>672208754</v>
      </c>
      <c r="J10" s="154">
        <v>421312711</v>
      </c>
      <c r="K10" s="154">
        <v>562190113</v>
      </c>
      <c r="L10" s="154">
        <v>989690501</v>
      </c>
      <c r="M10" s="155">
        <v>434200258</v>
      </c>
      <c r="N10" s="154">
        <v>227035465.40000001</v>
      </c>
      <c r="O10" s="154">
        <v>188400072</v>
      </c>
      <c r="P10" s="156">
        <v>653593594</v>
      </c>
      <c r="Q10" s="154">
        <v>428227872</v>
      </c>
      <c r="R10" s="172"/>
    </row>
    <row r="11" spans="1:18" s="145" customFormat="1" ht="19.5" customHeight="1" x14ac:dyDescent="0.25">
      <c r="A11" s="170"/>
      <c r="B11" s="125" t="s">
        <v>12</v>
      </c>
      <c r="C11" s="143">
        <v>7.5892174273582649</v>
      </c>
      <c r="D11" s="143">
        <v>8.4</v>
      </c>
      <c r="E11" s="157">
        <v>10.55500444370986</v>
      </c>
      <c r="F11" s="158">
        <v>7.6432143539341482</v>
      </c>
      <c r="G11" s="143">
        <v>8.9</v>
      </c>
      <c r="H11" s="143">
        <v>17.5</v>
      </c>
      <c r="I11" s="143">
        <v>17.2</v>
      </c>
      <c r="J11" s="143">
        <v>9.6999999999999993</v>
      </c>
      <c r="K11" s="143">
        <v>14.2</v>
      </c>
      <c r="L11" s="158">
        <v>19.48252272175991</v>
      </c>
      <c r="M11" s="144">
        <v>11.801820929104135</v>
      </c>
      <c r="N11" s="143">
        <v>7.7216772174328705</v>
      </c>
      <c r="O11" s="143">
        <f>SUM(O10/27154/O9)</f>
        <v>5.6601460007064004</v>
      </c>
      <c r="P11" s="144">
        <f>SUM(P10/27154/P9)</f>
        <v>15.484003003679643</v>
      </c>
      <c r="Q11" s="143">
        <f>SUM(Q10/27154/Q9)</f>
        <v>10.034577625579978</v>
      </c>
      <c r="R11" s="161"/>
    </row>
    <row r="12" spans="1:18" s="145" customFormat="1" ht="19.5" customHeight="1" x14ac:dyDescent="0.25">
      <c r="A12" s="170" t="s">
        <v>31</v>
      </c>
      <c r="B12" s="118" t="s">
        <v>4</v>
      </c>
      <c r="C12" s="104"/>
      <c r="D12" s="104"/>
      <c r="E12" s="104"/>
      <c r="F12" s="104"/>
      <c r="G12" s="143"/>
      <c r="H12" s="143"/>
      <c r="I12" s="143"/>
      <c r="J12" s="143"/>
      <c r="K12" s="104"/>
      <c r="L12" s="104"/>
      <c r="M12" s="144"/>
      <c r="N12" s="143"/>
      <c r="O12" s="104"/>
      <c r="P12" s="144"/>
      <c r="Q12" s="104"/>
    </row>
    <row r="13" spans="1:18" s="145" customFormat="1" ht="19.5" customHeight="1" x14ac:dyDescent="0.25">
      <c r="A13" s="170" t="s">
        <v>26</v>
      </c>
      <c r="B13" s="166" t="s">
        <v>13</v>
      </c>
      <c r="C13" s="143">
        <v>423.81</v>
      </c>
      <c r="D13" s="143">
        <v>1536.11</v>
      </c>
      <c r="E13" s="143">
        <v>1536.23</v>
      </c>
      <c r="F13" s="143">
        <v>1561.43</v>
      </c>
      <c r="G13" s="143">
        <v>1838.73</v>
      </c>
      <c r="H13" s="143">
        <v>1607.42</v>
      </c>
      <c r="I13" s="143">
        <v>3495.62</v>
      </c>
      <c r="J13" s="143">
        <v>3789.72</v>
      </c>
      <c r="K13" s="143">
        <v>3726.18</v>
      </c>
      <c r="L13" s="143">
        <v>4003.6799999999994</v>
      </c>
      <c r="M13" s="144">
        <v>3745.4799999999996</v>
      </c>
      <c r="N13" s="143">
        <v>3960.9799999999991</v>
      </c>
      <c r="O13" s="143">
        <v>4279.5</v>
      </c>
      <c r="P13" s="153">
        <v>4297</v>
      </c>
      <c r="Q13" s="143">
        <v>4474.1000000000004</v>
      </c>
      <c r="R13" s="161"/>
    </row>
    <row r="14" spans="1:18" s="145" customFormat="1" ht="19.5" customHeight="1" x14ac:dyDescent="0.25">
      <c r="A14" s="170" t="s">
        <v>32</v>
      </c>
      <c r="B14" s="166" t="s">
        <v>1</v>
      </c>
      <c r="C14" s="154">
        <v>51800946</v>
      </c>
      <c r="D14" s="154">
        <v>310866891</v>
      </c>
      <c r="E14" s="154">
        <v>283098459</v>
      </c>
      <c r="F14" s="154">
        <v>232859809</v>
      </c>
      <c r="G14" s="154">
        <v>239040175</v>
      </c>
      <c r="H14" s="154">
        <v>504678565</v>
      </c>
      <c r="I14" s="154">
        <v>993822674</v>
      </c>
      <c r="J14" s="154">
        <v>682855087</v>
      </c>
      <c r="K14" s="154">
        <v>982280871</v>
      </c>
      <c r="L14" s="154">
        <v>1300887857</v>
      </c>
      <c r="M14" s="155">
        <v>887896796</v>
      </c>
      <c r="N14" s="154">
        <v>531214903.30000007</v>
      </c>
      <c r="O14" s="154">
        <v>433628400</v>
      </c>
      <c r="P14" s="156">
        <v>1238682129</v>
      </c>
      <c r="Q14" s="154">
        <v>822782883</v>
      </c>
      <c r="R14" s="172"/>
    </row>
    <row r="15" spans="1:18" s="145" customFormat="1" ht="19.5" customHeight="1" x14ac:dyDescent="0.25">
      <c r="A15" s="170" t="s">
        <v>33</v>
      </c>
      <c r="B15" s="166" t="s">
        <v>12</v>
      </c>
      <c r="C15" s="143">
        <v>4.5012452641399534</v>
      </c>
      <c r="D15" s="143">
        <v>7.5</v>
      </c>
      <c r="E15" s="157">
        <v>6.7865249456172378</v>
      </c>
      <c r="F15" s="158">
        <v>5.4920970623114762</v>
      </c>
      <c r="G15" s="143">
        <v>4.8</v>
      </c>
      <c r="H15" s="143">
        <v>11.6</v>
      </c>
      <c r="I15" s="143">
        <v>10.5</v>
      </c>
      <c r="J15" s="143">
        <v>6.6</v>
      </c>
      <c r="K15" s="143">
        <v>6.6</v>
      </c>
      <c r="L15" s="158">
        <v>6.6357132680371356</v>
      </c>
      <c r="M15" s="144">
        <f>SUM(M14/27154/M13)</f>
        <v>8.730139688426112</v>
      </c>
      <c r="N15" s="143">
        <v>4.938940423899961</v>
      </c>
      <c r="O15" s="143">
        <f>SUM(O14/27154/O13)</f>
        <v>3.7315638204969273</v>
      </c>
      <c r="P15" s="144">
        <f>SUM(P14/27154/P13)</f>
        <v>10.615994981108194</v>
      </c>
      <c r="Q15" s="143">
        <f>SUM(Q14/27154/Q13)</f>
        <v>6.7724490701193645</v>
      </c>
      <c r="R15" s="161"/>
    </row>
    <row r="16" spans="1:18" s="145" customFormat="1" ht="19.5" customHeight="1" x14ac:dyDescent="0.25">
      <c r="A16" s="170" t="s">
        <v>36</v>
      </c>
      <c r="B16" s="118" t="s">
        <v>0</v>
      </c>
      <c r="C16" s="104"/>
      <c r="D16" s="157"/>
      <c r="E16" s="143"/>
      <c r="F16" s="143"/>
      <c r="G16" s="157"/>
      <c r="H16" s="158"/>
      <c r="I16" s="143"/>
      <c r="J16" s="143"/>
      <c r="K16" s="143"/>
      <c r="L16" s="143"/>
      <c r="M16" s="159"/>
      <c r="N16" s="143"/>
      <c r="O16" s="104"/>
      <c r="P16" s="144"/>
      <c r="Q16" s="104"/>
    </row>
    <row r="17" spans="1:18" s="145" customFormat="1" ht="19.5" customHeight="1" x14ac:dyDescent="0.25">
      <c r="A17" s="170" t="s">
        <v>34</v>
      </c>
      <c r="B17" s="125" t="s">
        <v>11</v>
      </c>
      <c r="C17" s="160"/>
      <c r="D17" s="143"/>
      <c r="E17" s="143"/>
      <c r="F17" s="143"/>
      <c r="G17" s="143"/>
      <c r="H17" s="143"/>
      <c r="I17" s="143"/>
      <c r="J17" s="143"/>
      <c r="K17" s="143">
        <v>119</v>
      </c>
      <c r="L17" s="143">
        <v>119</v>
      </c>
      <c r="M17" s="144">
        <v>181</v>
      </c>
      <c r="N17" s="143">
        <v>181</v>
      </c>
      <c r="O17" s="143">
        <v>181</v>
      </c>
      <c r="P17" s="153">
        <v>182</v>
      </c>
      <c r="Q17" s="143">
        <v>182</v>
      </c>
      <c r="R17" s="161"/>
    </row>
    <row r="18" spans="1:18" s="145" customFormat="1" ht="19.5" customHeight="1" x14ac:dyDescent="0.25">
      <c r="A18" s="169"/>
      <c r="B18" s="125" t="s">
        <v>1</v>
      </c>
      <c r="C18" s="104"/>
      <c r="D18" s="104"/>
      <c r="E18" s="154"/>
      <c r="F18" s="154"/>
      <c r="G18" s="154"/>
      <c r="H18" s="154"/>
      <c r="I18" s="154"/>
      <c r="J18" s="154"/>
      <c r="K18" s="154">
        <v>23922674</v>
      </c>
      <c r="L18" s="154">
        <v>31308562</v>
      </c>
      <c r="M18" s="155">
        <v>38202962</v>
      </c>
      <c r="N18" s="154">
        <v>14961854</v>
      </c>
      <c r="O18" s="154">
        <v>10237058</v>
      </c>
      <c r="P18" s="156">
        <v>43316061</v>
      </c>
      <c r="Q18" s="154">
        <v>38911682</v>
      </c>
      <c r="R18" s="172"/>
    </row>
    <row r="19" spans="1:18" s="145" customFormat="1" ht="19.5" customHeight="1" x14ac:dyDescent="0.25">
      <c r="A19" s="169"/>
      <c r="B19" s="125" t="s">
        <v>12</v>
      </c>
      <c r="C19" s="143"/>
      <c r="D19" s="143"/>
      <c r="E19" s="157"/>
      <c r="F19" s="158"/>
      <c r="G19" s="143"/>
      <c r="H19" s="143"/>
      <c r="I19" s="143"/>
      <c r="J19" s="143"/>
      <c r="K19" s="143">
        <v>7.4</v>
      </c>
      <c r="L19" s="158">
        <v>9.6890756302521002</v>
      </c>
      <c r="M19" s="144">
        <v>7.7729280547171706</v>
      </c>
      <c r="N19" s="143">
        <v>3.0441988950276242</v>
      </c>
      <c r="O19" s="143">
        <f>SUM(O18/27154/O17)</f>
        <v>2.0828729281767955</v>
      </c>
      <c r="P19" s="144">
        <f>SUM(P18/27154/P17)</f>
        <v>8.7648352053043812</v>
      </c>
      <c r="Q19" s="143">
        <f>SUM(Q18/27154/Q17)</f>
        <v>7.8736263736263732</v>
      </c>
      <c r="R19" s="161"/>
    </row>
    <row r="20" spans="1:18" s="145" customFormat="1" ht="19.5" customHeight="1" x14ac:dyDescent="0.25">
      <c r="A20" s="169"/>
      <c r="B20" s="49" t="s">
        <v>52</v>
      </c>
      <c r="C20" s="143"/>
      <c r="D20" s="143"/>
      <c r="E20" s="157"/>
      <c r="F20" s="158"/>
      <c r="G20" s="143"/>
      <c r="H20" s="143"/>
      <c r="I20" s="143"/>
      <c r="J20" s="143"/>
      <c r="K20" s="143"/>
      <c r="L20" s="158"/>
      <c r="M20" s="144"/>
      <c r="N20" s="143"/>
      <c r="O20" s="104"/>
      <c r="P20" s="144"/>
      <c r="Q20" s="104"/>
    </row>
    <row r="21" spans="1:18" s="145" customFormat="1" ht="19.5" customHeight="1" x14ac:dyDescent="0.25">
      <c r="A21" s="169"/>
      <c r="B21" s="166" t="s">
        <v>13</v>
      </c>
      <c r="C21" s="143">
        <f>SUM(C5,C9,C13,C17)</f>
        <v>9907.7099999999991</v>
      </c>
      <c r="D21" s="143">
        <f>SUM(D5,D9,D13,D17)</f>
        <v>12463.94</v>
      </c>
      <c r="E21" s="143">
        <f t="shared" ref="E21:Q21" si="0">SUM(E5,E9,E13,E17)</f>
        <v>13295.909999999998</v>
      </c>
      <c r="F21" s="143">
        <f t="shared" si="0"/>
        <v>12808.83</v>
      </c>
      <c r="G21" s="143">
        <f t="shared" si="0"/>
        <v>15641.659999999998</v>
      </c>
      <c r="H21" s="143">
        <f t="shared" si="0"/>
        <v>16232.81</v>
      </c>
      <c r="I21" s="143">
        <f t="shared" si="0"/>
        <v>17681.2</v>
      </c>
      <c r="J21" s="143">
        <f t="shared" si="0"/>
        <v>20001.79</v>
      </c>
      <c r="K21" s="143">
        <f t="shared" si="0"/>
        <v>20894.240000000002</v>
      </c>
      <c r="L21" s="143">
        <f t="shared" si="0"/>
        <v>25748.300000000003</v>
      </c>
      <c r="M21" s="144">
        <f t="shared" si="0"/>
        <v>28914.150000000005</v>
      </c>
      <c r="N21" s="143">
        <f t="shared" si="0"/>
        <v>31828.370000000006</v>
      </c>
      <c r="O21" s="143">
        <f t="shared" si="0"/>
        <v>36501.899999999994</v>
      </c>
      <c r="P21" s="144">
        <f t="shared" si="0"/>
        <v>36739.199999999997</v>
      </c>
      <c r="Q21" s="143">
        <f t="shared" si="0"/>
        <v>39157.899999999994</v>
      </c>
      <c r="R21" s="161"/>
    </row>
    <row r="22" spans="1:18" s="145" customFormat="1" ht="19.5" customHeight="1" x14ac:dyDescent="0.25">
      <c r="A22" s="169"/>
      <c r="B22" s="166" t="s">
        <v>1</v>
      </c>
      <c r="C22" s="154">
        <f>SUM(C6,C10,C14,C18)</f>
        <v>1361925400</v>
      </c>
      <c r="D22" s="154">
        <f>SUM(D6,D10,D14,D18)</f>
        <v>1820829936</v>
      </c>
      <c r="E22" s="154">
        <f t="shared" ref="E22:M22" si="1">SUM(E6,E10,E14,E18)</f>
        <v>2390461567</v>
      </c>
      <c r="F22" s="154">
        <f t="shared" si="1"/>
        <v>1822533169</v>
      </c>
      <c r="G22" s="154">
        <f t="shared" si="1"/>
        <v>2448503884</v>
      </c>
      <c r="H22" s="154">
        <f t="shared" si="1"/>
        <v>5048606313</v>
      </c>
      <c r="I22" s="154">
        <f t="shared" si="1"/>
        <v>5106947419</v>
      </c>
      <c r="J22" s="154">
        <f t="shared" si="1"/>
        <v>3307794131</v>
      </c>
      <c r="K22" s="154">
        <f t="shared" si="1"/>
        <v>4849464651</v>
      </c>
      <c r="L22" s="154">
        <f t="shared" si="1"/>
        <v>7991274454</v>
      </c>
      <c r="M22" s="155">
        <f t="shared" si="1"/>
        <v>6596767485</v>
      </c>
      <c r="N22" s="154">
        <f t="shared" ref="N22:Q22" si="2">SUM(N6,N10,N14,N18)</f>
        <v>4280307070.5</v>
      </c>
      <c r="O22" s="154">
        <f t="shared" si="2"/>
        <v>3710876633</v>
      </c>
      <c r="P22" s="155">
        <f t="shared" si="2"/>
        <v>10933739244</v>
      </c>
      <c r="Q22" s="154">
        <f t="shared" si="2"/>
        <v>7837586140</v>
      </c>
      <c r="R22" s="172"/>
    </row>
    <row r="23" spans="1:18" s="161" customFormat="1" ht="19.5" customHeight="1" x14ac:dyDescent="0.25">
      <c r="A23" s="171"/>
      <c r="B23" s="123" t="s">
        <v>49</v>
      </c>
      <c r="C23" s="143">
        <f t="shared" ref="C23:G23" si="3">SUM(C22/27154/C21)</f>
        <v>5.0622806632503448</v>
      </c>
      <c r="D23" s="143">
        <f t="shared" si="3"/>
        <v>5.379974554365516</v>
      </c>
      <c r="E23" s="143">
        <f t="shared" si="3"/>
        <v>6.6210960071117535</v>
      </c>
      <c r="F23" s="143">
        <f t="shared" si="3"/>
        <v>5.2400106009974383</v>
      </c>
      <c r="G23" s="143">
        <f t="shared" si="3"/>
        <v>5.7647986374107836</v>
      </c>
      <c r="H23" s="143">
        <f>SUM(H22/27154/H21)</f>
        <v>11.453652086589814</v>
      </c>
      <c r="I23" s="143">
        <f t="shared" ref="I23:Q23" si="4">SUM(I22/27154/I21)</f>
        <v>10.636918606723823</v>
      </c>
      <c r="J23" s="143">
        <f t="shared" si="4"/>
        <v>6.0902594643867607</v>
      </c>
      <c r="K23" s="143">
        <f t="shared" si="4"/>
        <v>8.5473877378041916</v>
      </c>
      <c r="L23" s="143">
        <f t="shared" si="4"/>
        <v>11.429669491189937</v>
      </c>
      <c r="M23" s="144">
        <f t="shared" si="4"/>
        <v>8.4020823436935963</v>
      </c>
      <c r="N23" s="143">
        <f t="shared" si="4"/>
        <v>4.9525254373212562</v>
      </c>
      <c r="O23" s="143">
        <f t="shared" si="4"/>
        <v>3.7439257912345956</v>
      </c>
      <c r="P23" s="144">
        <f t="shared" si="4"/>
        <v>10.95986496678479</v>
      </c>
      <c r="Q23" s="143">
        <f t="shared" si="4"/>
        <v>7.3710459816937091</v>
      </c>
    </row>
    <row r="24" spans="1:18" s="145" customFormat="1" ht="19.5" customHeight="1" x14ac:dyDescent="0.25">
      <c r="A24" s="169"/>
      <c r="B24" s="124" t="s">
        <v>58</v>
      </c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5"/>
      <c r="N24" s="154"/>
      <c r="O24" s="104"/>
      <c r="P24" s="144"/>
      <c r="Q24" s="154">
        <v>8166800</v>
      </c>
    </row>
    <row r="25" spans="1:18" s="145" customFormat="1" ht="19.5" customHeight="1" x14ac:dyDescent="0.25">
      <c r="A25" s="169"/>
      <c r="B25" s="124" t="s">
        <v>47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5"/>
      <c r="N25" s="154"/>
      <c r="O25" s="104"/>
      <c r="P25" s="162"/>
      <c r="Q25" s="104"/>
    </row>
    <row r="26" spans="1:18" s="145" customFormat="1" ht="19.5" customHeight="1" thickBot="1" x14ac:dyDescent="0.3">
      <c r="A26" s="169"/>
      <c r="B26" s="51" t="s">
        <v>21</v>
      </c>
      <c r="C26" s="146">
        <f t="shared" ref="C26:G26" si="5">SUM(C22,C24:C25)</f>
        <v>1361925400</v>
      </c>
      <c r="D26" s="146">
        <f t="shared" si="5"/>
        <v>1820829936</v>
      </c>
      <c r="E26" s="146">
        <f t="shared" si="5"/>
        <v>2390461567</v>
      </c>
      <c r="F26" s="146">
        <f t="shared" si="5"/>
        <v>1822533169</v>
      </c>
      <c r="G26" s="146">
        <f t="shared" si="5"/>
        <v>2448503884</v>
      </c>
      <c r="H26" s="146">
        <f>SUM(H22,H24:H25)</f>
        <v>5048606313</v>
      </c>
      <c r="I26" s="146">
        <f t="shared" ref="I26:Q26" si="6">SUM(I22,I24:I25)</f>
        <v>5106947419</v>
      </c>
      <c r="J26" s="146">
        <f t="shared" si="6"/>
        <v>3307794131</v>
      </c>
      <c r="K26" s="146">
        <f t="shared" si="6"/>
        <v>4849464651</v>
      </c>
      <c r="L26" s="146">
        <f t="shared" si="6"/>
        <v>7991274454</v>
      </c>
      <c r="M26" s="147">
        <f t="shared" si="6"/>
        <v>6596767485</v>
      </c>
      <c r="N26" s="146">
        <f t="shared" si="6"/>
        <v>4280307070.5</v>
      </c>
      <c r="O26" s="147">
        <f t="shared" si="6"/>
        <v>3710876633</v>
      </c>
      <c r="P26" s="173">
        <f t="shared" si="6"/>
        <v>10933739244</v>
      </c>
      <c r="Q26" s="146">
        <f t="shared" si="6"/>
        <v>7845752940</v>
      </c>
      <c r="R26" s="172"/>
    </row>
    <row r="27" spans="1:18" s="148" customFormat="1" ht="18.75" customHeight="1" x14ac:dyDescent="0.2">
      <c r="A27" s="31"/>
      <c r="B27" s="31" t="s">
        <v>45</v>
      </c>
      <c r="C27" s="31">
        <f t="shared" ref="C27:G27" si="7">SUM(C26/325851)</f>
        <v>4179.5955820298232</v>
      </c>
      <c r="D27" s="31">
        <f t="shared" si="7"/>
        <v>5587.9218906800961</v>
      </c>
      <c r="E27" s="31">
        <f t="shared" si="7"/>
        <v>7336.0571764395381</v>
      </c>
      <c r="F27" s="31">
        <f t="shared" si="7"/>
        <v>5593.1489208257763</v>
      </c>
      <c r="G27" s="31">
        <f t="shared" si="7"/>
        <v>7514.1825067285354</v>
      </c>
      <c r="H27" s="31">
        <f>SUM(H26/325851)</f>
        <v>15493.603864956684</v>
      </c>
      <c r="I27" s="31">
        <f t="shared" ref="I27:Q27" si="8">SUM(I26/325851)</f>
        <v>15672.646145017201</v>
      </c>
      <c r="J27" s="31">
        <f t="shared" si="8"/>
        <v>10151.247444384089</v>
      </c>
      <c r="K27" s="31">
        <f t="shared" si="8"/>
        <v>14882.460544850253</v>
      </c>
      <c r="L27" s="31">
        <f t="shared" si="8"/>
        <v>24524.320790790884</v>
      </c>
      <c r="M27" s="31">
        <f t="shared" si="8"/>
        <v>20244.736045002162</v>
      </c>
      <c r="N27" s="31">
        <f t="shared" si="8"/>
        <v>13135.780066656233</v>
      </c>
      <c r="O27" s="31">
        <f t="shared" si="8"/>
        <v>11388.262221076504</v>
      </c>
      <c r="P27" s="31">
        <f t="shared" si="8"/>
        <v>33554.41365532099</v>
      </c>
      <c r="Q27" s="31">
        <f t="shared" si="8"/>
        <v>24077.731662631079</v>
      </c>
    </row>
  </sheetData>
  <mergeCells count="2">
    <mergeCell ref="A1:B1"/>
    <mergeCell ref="P1:Q1"/>
  </mergeCells>
  <pageMargins left="0.2" right="0.2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413EF-E50E-4B49-97CB-10FE83F141AF}">
  <dimension ref="A1:Q33"/>
  <sheetViews>
    <sheetView workbookViewId="0">
      <selection activeCell="Q14" sqref="Q14"/>
    </sheetView>
  </sheetViews>
  <sheetFormatPr defaultRowHeight="12.75" x14ac:dyDescent="0.25"/>
  <cols>
    <col min="1" max="1" width="25" style="2" customWidth="1"/>
    <col min="2" max="4" width="12.42578125" style="54" hidden="1" customWidth="1"/>
    <col min="5" max="6" width="12.28515625" style="54" hidden="1" customWidth="1"/>
    <col min="7" max="7" width="0.140625" style="54" customWidth="1"/>
    <col min="8" max="12" width="12.28515625" style="54" customWidth="1"/>
    <col min="13" max="13" width="11.7109375" style="54" customWidth="1"/>
    <col min="14" max="14" width="12.140625" style="73" customWidth="1"/>
    <col min="15" max="15" width="13.7109375" style="54" customWidth="1"/>
    <col min="16" max="16" width="13.42578125" style="54" bestFit="1" customWidth="1"/>
    <col min="17" max="16384" width="9.140625" style="54"/>
  </cols>
  <sheetData>
    <row r="1" spans="1:17" s="241" customFormat="1" ht="21.75" customHeight="1" thickBot="1" x14ac:dyDescent="0.3">
      <c r="A1" s="253" t="s">
        <v>5</v>
      </c>
      <c r="N1" s="242"/>
      <c r="O1" s="269">
        <v>44602</v>
      </c>
      <c r="P1" s="269"/>
    </row>
    <row r="2" spans="1:17" s="2" customFormat="1" ht="21" customHeight="1" thickBot="1" x14ac:dyDescent="0.3">
      <c r="A2" s="258" t="s">
        <v>14</v>
      </c>
      <c r="B2" s="236">
        <v>2007</v>
      </c>
      <c r="C2" s="236">
        <v>2008</v>
      </c>
      <c r="D2" s="236">
        <v>2009</v>
      </c>
      <c r="E2" s="236">
        <v>2010</v>
      </c>
      <c r="F2" s="236">
        <v>2011</v>
      </c>
      <c r="G2" s="236">
        <v>2012</v>
      </c>
      <c r="H2" s="236">
        <v>2013</v>
      </c>
      <c r="I2" s="236">
        <v>2014</v>
      </c>
      <c r="J2" s="236">
        <v>2015</v>
      </c>
      <c r="K2" s="237">
        <v>2016</v>
      </c>
      <c r="L2" s="237">
        <v>2017</v>
      </c>
      <c r="M2" s="238">
        <v>2018</v>
      </c>
      <c r="N2" s="239">
        <v>2019</v>
      </c>
      <c r="O2" s="238">
        <v>2020</v>
      </c>
      <c r="P2" s="247">
        <v>2021</v>
      </c>
    </row>
    <row r="3" spans="1:17" ht="15" customHeight="1" x14ac:dyDescent="0.2">
      <c r="A3" s="24" t="s">
        <v>15</v>
      </c>
      <c r="B3" s="61">
        <v>189425.51</v>
      </c>
      <c r="C3" s="61">
        <v>189246.53</v>
      </c>
      <c r="D3" s="61">
        <v>189307.73</v>
      </c>
      <c r="E3" s="61">
        <v>189367.36000000002</v>
      </c>
      <c r="F3" s="61">
        <v>189436.27</v>
      </c>
      <c r="G3" s="61">
        <v>189347.49</v>
      </c>
      <c r="H3" s="61">
        <v>189447.15999999997</v>
      </c>
      <c r="I3" s="61">
        <v>189647.14</v>
      </c>
      <c r="J3" s="61">
        <v>189969.09999999998</v>
      </c>
      <c r="K3" s="234">
        <v>189982.99</v>
      </c>
      <c r="L3" s="234">
        <v>189882.31</v>
      </c>
      <c r="M3" s="61">
        <v>190260.62</v>
      </c>
      <c r="N3" s="61">
        <v>190299.74</v>
      </c>
      <c r="O3" s="61">
        <v>190134.46</v>
      </c>
      <c r="P3" s="61">
        <v>190488.76</v>
      </c>
    </row>
    <row r="4" spans="1:17" ht="15" customHeight="1" x14ac:dyDescent="0.2">
      <c r="A4" s="24" t="s">
        <v>16</v>
      </c>
      <c r="B4" s="63">
        <v>168433.51</v>
      </c>
      <c r="C4" s="63">
        <v>172034.78</v>
      </c>
      <c r="D4" s="63">
        <v>172103.38</v>
      </c>
      <c r="E4" s="63">
        <v>170667.45</v>
      </c>
      <c r="F4" s="63">
        <v>173383.63</v>
      </c>
      <c r="G4" s="63">
        <v>175396.84999999998</v>
      </c>
      <c r="H4" s="63">
        <v>176623.95</v>
      </c>
      <c r="I4" s="63">
        <v>174464.62999999998</v>
      </c>
      <c r="J4" s="63">
        <v>177400.82999999996</v>
      </c>
      <c r="K4" s="65">
        <v>178755.55</v>
      </c>
      <c r="L4" s="65">
        <v>178761.48</v>
      </c>
      <c r="M4" s="63">
        <v>176863.25</v>
      </c>
      <c r="N4" s="63">
        <v>174524.91</v>
      </c>
      <c r="O4" s="63">
        <v>182227.4</v>
      </c>
      <c r="P4" s="63">
        <v>176459.7</v>
      </c>
    </row>
    <row r="5" spans="1:17" ht="15" customHeight="1" x14ac:dyDescent="0.2">
      <c r="A5" s="24" t="s">
        <v>1</v>
      </c>
      <c r="B5" s="66">
        <v>32592564219</v>
      </c>
      <c r="C5" s="66">
        <v>38592419535</v>
      </c>
      <c r="D5" s="66">
        <v>39048677047.099998</v>
      </c>
      <c r="E5" s="66">
        <v>26970550098.130001</v>
      </c>
      <c r="F5" s="66">
        <v>35616830473</v>
      </c>
      <c r="G5" s="66">
        <v>73139968650</v>
      </c>
      <c r="H5" s="66">
        <v>68367593937</v>
      </c>
      <c r="I5" s="66">
        <v>31859844092</v>
      </c>
      <c r="J5" s="66">
        <v>44713480990</v>
      </c>
      <c r="K5" s="68">
        <v>52838860140</v>
      </c>
      <c r="L5" s="68">
        <v>38245100546</v>
      </c>
      <c r="M5" s="66">
        <v>26493514617.02</v>
      </c>
      <c r="N5" s="66">
        <v>23932685334</v>
      </c>
      <c r="O5" s="66">
        <v>55019964866</v>
      </c>
      <c r="P5" s="66">
        <v>33602364222</v>
      </c>
    </row>
    <row r="6" spans="1:17" ht="15" customHeight="1" x14ac:dyDescent="0.2">
      <c r="A6" s="24" t="s">
        <v>17</v>
      </c>
      <c r="B6" s="63">
        <f>SUM(B5/27154/B4)</f>
        <v>7.1261706342802507</v>
      </c>
      <c r="C6" s="63">
        <f t="shared" ref="C6:M6" si="0">SUM(C5/27154/C4)</f>
        <v>8.2613674130929855</v>
      </c>
      <c r="D6" s="63">
        <f t="shared" si="0"/>
        <v>8.3557052441003794</v>
      </c>
      <c r="E6" s="63">
        <f t="shared" si="0"/>
        <v>5.8197628949307454</v>
      </c>
      <c r="F6" s="63">
        <f t="shared" si="0"/>
        <v>7.5650772005101947</v>
      </c>
      <c r="G6" s="63">
        <f t="shared" si="0"/>
        <v>15.356744782997653</v>
      </c>
      <c r="H6" s="63">
        <f t="shared" si="0"/>
        <v>14.254989091543647</v>
      </c>
      <c r="I6" s="63">
        <f t="shared" si="0"/>
        <v>6.7251571756060082</v>
      </c>
      <c r="J6" s="63">
        <f t="shared" si="0"/>
        <v>9.2821593614497573</v>
      </c>
      <c r="K6" s="63">
        <f t="shared" si="0"/>
        <v>10.885793508201621</v>
      </c>
      <c r="L6" s="63">
        <f t="shared" si="0"/>
        <v>7.8789446897720499</v>
      </c>
      <c r="M6" s="63">
        <f t="shared" si="0"/>
        <v>5.5165576427487073</v>
      </c>
      <c r="N6" s="63">
        <v>5.05</v>
      </c>
      <c r="O6" s="63">
        <v>11.1</v>
      </c>
      <c r="P6" s="63">
        <f>SUM(P5/27154/P4)</f>
        <v>7.0127843591934296</v>
      </c>
    </row>
    <row r="7" spans="1:17" ht="15" customHeight="1" thickBot="1" x14ac:dyDescent="0.25">
      <c r="A7" s="24" t="s">
        <v>24</v>
      </c>
      <c r="B7" s="66">
        <v>9600492494</v>
      </c>
      <c r="C7" s="66">
        <v>38592419535</v>
      </c>
      <c r="D7" s="66">
        <v>39048677047.099998</v>
      </c>
      <c r="E7" s="66">
        <v>26970550098.130001</v>
      </c>
      <c r="F7" s="66">
        <v>35616830473</v>
      </c>
      <c r="G7" s="66">
        <v>73139968650</v>
      </c>
      <c r="H7" s="66">
        <v>68367593937</v>
      </c>
      <c r="I7" s="66">
        <v>31859844092</v>
      </c>
      <c r="J7" s="66">
        <v>44713480990</v>
      </c>
      <c r="K7" s="66">
        <v>52838860140.263</v>
      </c>
      <c r="L7" s="66">
        <v>38382528446.400002</v>
      </c>
      <c r="M7" s="66">
        <v>26609924176</v>
      </c>
      <c r="N7" s="66">
        <v>23954520634</v>
      </c>
      <c r="O7" s="66">
        <v>55116387166</v>
      </c>
      <c r="P7" s="66">
        <v>33696445389</v>
      </c>
    </row>
    <row r="8" spans="1:17" s="2" customFormat="1" ht="18" customHeight="1" thickBot="1" x14ac:dyDescent="0.3">
      <c r="A8" s="26" t="s">
        <v>23</v>
      </c>
      <c r="B8" s="240">
        <f t="shared" ref="B8:D8" si="1">SUM(B7/325851)</f>
        <v>29462.829618445241</v>
      </c>
      <c r="C8" s="240">
        <f t="shared" si="1"/>
        <v>118435.78670926283</v>
      </c>
      <c r="D8" s="240">
        <f t="shared" si="1"/>
        <v>119835.98959984777</v>
      </c>
      <c r="E8" s="35">
        <f>SUM(E7/325851)</f>
        <v>82769.57903498839</v>
      </c>
      <c r="F8" s="35">
        <f t="shared" ref="F8:M8" si="2">SUM(F7/325851)</f>
        <v>109304.0391866221</v>
      </c>
      <c r="G8" s="35">
        <f t="shared" si="2"/>
        <v>224458.32190172808</v>
      </c>
      <c r="H8" s="35">
        <f t="shared" si="2"/>
        <v>209812.44168960661</v>
      </c>
      <c r="I8" s="35">
        <f t="shared" si="2"/>
        <v>97774.271344878493</v>
      </c>
      <c r="J8" s="35">
        <f t="shared" si="2"/>
        <v>137220.63455382982</v>
      </c>
      <c r="K8" s="35">
        <f t="shared" si="2"/>
        <v>162156.50754566657</v>
      </c>
      <c r="L8" s="35">
        <f t="shared" si="2"/>
        <v>117791.65461023597</v>
      </c>
      <c r="M8" s="35">
        <f t="shared" si="2"/>
        <v>81662.85871763475</v>
      </c>
      <c r="N8" s="248">
        <f>SUM(N7/325851)</f>
        <v>73513.724475296985</v>
      </c>
      <c r="O8" s="40">
        <f>SUM(O7/325851)</f>
        <v>169145.98134116514</v>
      </c>
      <c r="P8" s="40">
        <f>SUM(P7/325851)</f>
        <v>103410.59376524853</v>
      </c>
    </row>
    <row r="9" spans="1:17" s="241" customFormat="1" ht="21.75" customHeight="1" thickTop="1" thickBot="1" x14ac:dyDescent="0.3">
      <c r="A9" s="257" t="s">
        <v>6</v>
      </c>
      <c r="B9" s="243"/>
      <c r="C9" s="243"/>
      <c r="D9" s="243"/>
      <c r="E9" s="244"/>
      <c r="F9" s="245"/>
      <c r="G9" s="250"/>
      <c r="H9" s="250"/>
      <c r="I9" s="250"/>
      <c r="J9" s="250"/>
      <c r="K9" s="250"/>
      <c r="L9" s="250"/>
      <c r="M9" s="250"/>
      <c r="N9" s="251"/>
      <c r="O9" s="252"/>
      <c r="P9" s="252"/>
    </row>
    <row r="10" spans="1:17" ht="15" customHeight="1" x14ac:dyDescent="0.2">
      <c r="A10" s="24" t="s">
        <v>15</v>
      </c>
      <c r="B10" s="63">
        <v>36068.129999999997</v>
      </c>
      <c r="C10" s="63">
        <v>297416.08</v>
      </c>
      <c r="D10" s="63">
        <v>297712.02999999997</v>
      </c>
      <c r="E10" s="63">
        <v>297732.87</v>
      </c>
      <c r="F10" s="63">
        <v>298433.44</v>
      </c>
      <c r="G10" s="61">
        <v>298603.55000000005</v>
      </c>
      <c r="H10" s="61">
        <v>298977.01</v>
      </c>
      <c r="I10" s="61">
        <v>298761.85000000003</v>
      </c>
      <c r="J10" s="61">
        <v>298694.18</v>
      </c>
      <c r="K10" s="61">
        <v>298714.23000000004</v>
      </c>
      <c r="L10" s="61">
        <v>298595.55</v>
      </c>
      <c r="M10" s="61">
        <v>298511.05</v>
      </c>
      <c r="N10" s="61">
        <v>298529.82</v>
      </c>
      <c r="O10" s="61">
        <v>298804.07</v>
      </c>
      <c r="P10" s="61">
        <v>298730.36</v>
      </c>
    </row>
    <row r="11" spans="1:17" ht="15" customHeight="1" x14ac:dyDescent="0.2">
      <c r="A11" s="24" t="s">
        <v>16</v>
      </c>
      <c r="B11" s="63">
        <v>3202.44</v>
      </c>
      <c r="C11" s="63">
        <v>33144.089999999997</v>
      </c>
      <c r="D11" s="63">
        <v>34150.82</v>
      </c>
      <c r="E11" s="63">
        <v>30659.859999999997</v>
      </c>
      <c r="F11" s="63">
        <v>35077.050000000003</v>
      </c>
      <c r="G11" s="63">
        <v>38478.42</v>
      </c>
      <c r="H11" s="63">
        <v>44583.83</v>
      </c>
      <c r="I11" s="63">
        <v>49270.83</v>
      </c>
      <c r="J11" s="63">
        <v>52025.23</v>
      </c>
      <c r="K11" s="63">
        <v>44683.34</v>
      </c>
      <c r="L11" s="63">
        <v>53277.87999999999</v>
      </c>
      <c r="M11" s="63">
        <v>52725.37</v>
      </c>
      <c r="N11" s="63">
        <v>52546</v>
      </c>
      <c r="O11" s="63">
        <v>52156.5</v>
      </c>
      <c r="P11" s="63">
        <v>56088.800000000003</v>
      </c>
    </row>
    <row r="12" spans="1:17" ht="15" customHeight="1" x14ac:dyDescent="0.2">
      <c r="A12" s="24" t="s">
        <v>1</v>
      </c>
      <c r="B12" s="66">
        <v>360887704</v>
      </c>
      <c r="C12" s="66">
        <v>6815185934</v>
      </c>
      <c r="D12" s="66">
        <v>7977460766.3999996</v>
      </c>
      <c r="E12" s="66">
        <v>5026098990.5</v>
      </c>
      <c r="F12" s="66">
        <v>6221265098</v>
      </c>
      <c r="G12" s="66">
        <v>15818598317.34</v>
      </c>
      <c r="H12" s="66">
        <v>15417419774</v>
      </c>
      <c r="I12" s="66">
        <v>10220678198</v>
      </c>
      <c r="J12" s="66">
        <v>12894551666</v>
      </c>
      <c r="K12" s="66">
        <v>13993401325.1</v>
      </c>
      <c r="L12" s="66">
        <v>11689751580</v>
      </c>
      <c r="M12" s="66">
        <v>7950371679</v>
      </c>
      <c r="N12" s="66">
        <v>7080330617</v>
      </c>
      <c r="O12" s="66">
        <v>15780457116</v>
      </c>
      <c r="P12" s="66">
        <v>11190442329</v>
      </c>
    </row>
    <row r="13" spans="1:17" ht="15" customHeight="1" x14ac:dyDescent="0.2">
      <c r="A13" s="24" t="s">
        <v>17</v>
      </c>
      <c r="B13" s="71">
        <f>SUM(B12/27154/B11)</f>
        <v>4.1500876572995571</v>
      </c>
      <c r="C13" s="71">
        <f t="shared" ref="C13:M13" si="3">SUM(C12/27154/C11)</f>
        <v>7.5724740833007953</v>
      </c>
      <c r="D13" s="71">
        <f t="shared" si="3"/>
        <v>8.602599951300764</v>
      </c>
      <c r="E13" s="71">
        <f t="shared" si="3"/>
        <v>6.0370817498431641</v>
      </c>
      <c r="F13" s="71">
        <f t="shared" si="3"/>
        <v>6.5316338672295897</v>
      </c>
      <c r="G13" s="71">
        <f t="shared" si="3"/>
        <v>15.139688991369985</v>
      </c>
      <c r="H13" s="71">
        <f t="shared" si="3"/>
        <v>12.735045749835553</v>
      </c>
      <c r="I13" s="71">
        <f t="shared" si="3"/>
        <v>7.6393432229109655</v>
      </c>
      <c r="J13" s="71">
        <f t="shared" si="3"/>
        <v>9.1276383439577806</v>
      </c>
      <c r="K13" s="71">
        <f t="shared" si="3"/>
        <v>11.533041310465986</v>
      </c>
      <c r="L13" s="71">
        <f t="shared" si="3"/>
        <v>8.0802450720309977</v>
      </c>
      <c r="M13" s="63">
        <f t="shared" si="3"/>
        <v>5.5530806707348956</v>
      </c>
      <c r="N13" s="63">
        <v>4.96</v>
      </c>
      <c r="O13" s="63">
        <f>SUM(O12/27154/O11)</f>
        <v>11.142363581920151</v>
      </c>
      <c r="P13" s="63">
        <f>SUM(P12/27154/P11)</f>
        <v>7.3474610281304926</v>
      </c>
    </row>
    <row r="14" spans="1:17" ht="15" customHeight="1" thickBot="1" x14ac:dyDescent="0.25">
      <c r="A14" s="24" t="s">
        <v>24</v>
      </c>
      <c r="B14" s="235">
        <v>360887704</v>
      </c>
      <c r="C14" s="235">
        <v>6815185934</v>
      </c>
      <c r="D14" s="235">
        <v>7977460766.3999996</v>
      </c>
      <c r="E14" s="66">
        <v>5026098990.5</v>
      </c>
      <c r="F14" s="66">
        <v>6221265098</v>
      </c>
      <c r="G14" s="66">
        <v>15818598317.34</v>
      </c>
      <c r="H14" s="66">
        <v>15417419774</v>
      </c>
      <c r="I14" s="66">
        <v>10220678198</v>
      </c>
      <c r="J14" s="66">
        <v>12894551666</v>
      </c>
      <c r="K14" s="66">
        <v>13996800725</v>
      </c>
      <c r="L14" s="66">
        <v>11695024180</v>
      </c>
      <c r="M14" s="66">
        <v>7954251679</v>
      </c>
      <c r="N14" s="66">
        <v>7083127098</v>
      </c>
      <c r="O14" s="66">
        <v>15786811216</v>
      </c>
      <c r="P14" s="66">
        <v>11191180104</v>
      </c>
    </row>
    <row r="15" spans="1:17" s="2" customFormat="1" ht="18" customHeight="1" thickBot="1" x14ac:dyDescent="0.3">
      <c r="A15" s="26" t="s">
        <v>23</v>
      </c>
      <c r="B15" s="240">
        <f>SUM(B14/325851)</f>
        <v>1107.5236964133915</v>
      </c>
      <c r="C15" s="240">
        <f t="shared" ref="C15:M15" si="4">SUM(C14/325851)</f>
        <v>20915.037652178449</v>
      </c>
      <c r="D15" s="240">
        <f t="shared" si="4"/>
        <v>24481.928140162221</v>
      </c>
      <c r="E15" s="35">
        <f t="shared" si="4"/>
        <v>15424.531428474978</v>
      </c>
      <c r="F15" s="35">
        <f t="shared" si="4"/>
        <v>19092.361533338859</v>
      </c>
      <c r="G15" s="35">
        <f t="shared" si="4"/>
        <v>48545.495693860081</v>
      </c>
      <c r="H15" s="35">
        <f t="shared" si="4"/>
        <v>47314.323951744816</v>
      </c>
      <c r="I15" s="35">
        <f t="shared" si="4"/>
        <v>31366.109657481487</v>
      </c>
      <c r="J15" s="35">
        <f t="shared" si="4"/>
        <v>39571.926021402418</v>
      </c>
      <c r="K15" s="35">
        <f t="shared" si="4"/>
        <v>42954.604174914304</v>
      </c>
      <c r="L15" s="35">
        <f t="shared" si="4"/>
        <v>35890.711337390399</v>
      </c>
      <c r="M15" s="35">
        <f t="shared" si="4"/>
        <v>24410.702066281829</v>
      </c>
      <c r="N15" s="248">
        <f>SUM(N14/325851)</f>
        <v>21737.318891149636</v>
      </c>
      <c r="O15" s="40">
        <f>SUM(O14/325851)</f>
        <v>48447.94466182396</v>
      </c>
      <c r="P15" s="40">
        <f>SUM(P14/325851)</f>
        <v>34344.470644558402</v>
      </c>
    </row>
    <row r="16" spans="1:17" s="241" customFormat="1" ht="21.75" customHeight="1" thickTop="1" thickBot="1" x14ac:dyDescent="0.3">
      <c r="A16" s="257" t="s">
        <v>7</v>
      </c>
      <c r="B16" s="243"/>
      <c r="C16" s="243"/>
      <c r="D16" s="243"/>
      <c r="E16" s="244"/>
      <c r="F16" s="245"/>
      <c r="G16" s="250"/>
      <c r="H16" s="250"/>
      <c r="I16" s="250"/>
      <c r="J16" s="250"/>
      <c r="K16" s="250"/>
      <c r="L16" s="250"/>
      <c r="M16" s="250"/>
      <c r="N16" s="251"/>
      <c r="O16" s="252"/>
      <c r="P16" s="252"/>
      <c r="Q16" s="246"/>
    </row>
    <row r="17" spans="1:17" ht="15" customHeight="1" x14ac:dyDescent="0.2">
      <c r="A17" s="24" t="s">
        <v>15</v>
      </c>
      <c r="B17" s="66">
        <v>90552.21</v>
      </c>
      <c r="C17" s="66">
        <v>90754.06</v>
      </c>
      <c r="D17" s="66">
        <v>90619.87</v>
      </c>
      <c r="E17" s="66">
        <v>90836.29</v>
      </c>
      <c r="F17" s="66">
        <v>90876.42</v>
      </c>
      <c r="G17" s="85">
        <v>90883.49</v>
      </c>
      <c r="H17" s="85">
        <v>91435.75</v>
      </c>
      <c r="I17" s="85">
        <v>91466.65</v>
      </c>
      <c r="J17" s="85">
        <v>91487.69</v>
      </c>
      <c r="K17" s="85">
        <v>91487.69</v>
      </c>
      <c r="L17" s="85">
        <v>91573.87</v>
      </c>
      <c r="M17" s="61">
        <v>91636.4</v>
      </c>
      <c r="N17" s="61">
        <v>91636.4</v>
      </c>
      <c r="O17" s="61">
        <v>91636.4</v>
      </c>
      <c r="P17" s="61">
        <v>91620.78</v>
      </c>
    </row>
    <row r="18" spans="1:17" ht="15" customHeight="1" x14ac:dyDescent="0.2">
      <c r="A18" s="24" t="s">
        <v>16</v>
      </c>
      <c r="B18" s="66">
        <v>9907.7099999999991</v>
      </c>
      <c r="C18" s="66">
        <v>12463.94</v>
      </c>
      <c r="D18" s="66">
        <v>13295.909999999998</v>
      </c>
      <c r="E18" s="66">
        <v>12808.83</v>
      </c>
      <c r="F18" s="63">
        <v>15641.659999999998</v>
      </c>
      <c r="G18" s="63">
        <v>16232.81</v>
      </c>
      <c r="H18" s="63">
        <v>17681.2</v>
      </c>
      <c r="I18" s="63">
        <v>20001.79</v>
      </c>
      <c r="J18" s="63">
        <v>20894.240000000002</v>
      </c>
      <c r="K18" s="63">
        <v>25748.300000000003</v>
      </c>
      <c r="L18" s="63">
        <v>28914.150000000005</v>
      </c>
      <c r="M18" s="63">
        <v>31828.37</v>
      </c>
      <c r="N18" s="63">
        <v>36501.9</v>
      </c>
      <c r="O18" s="63">
        <v>36739.199999999997</v>
      </c>
      <c r="P18" s="63">
        <v>39157.800000000003</v>
      </c>
    </row>
    <row r="19" spans="1:17" ht="15" customHeight="1" x14ac:dyDescent="0.2">
      <c r="A19" s="24" t="s">
        <v>1</v>
      </c>
      <c r="B19" s="66">
        <v>1361925400</v>
      </c>
      <c r="C19" s="66">
        <v>1820829936</v>
      </c>
      <c r="D19" s="66">
        <v>2390461567</v>
      </c>
      <c r="E19" s="66">
        <v>1822533169</v>
      </c>
      <c r="F19" s="66">
        <v>2448503884</v>
      </c>
      <c r="G19" s="66">
        <v>5048606313</v>
      </c>
      <c r="H19" s="66">
        <v>5106947419</v>
      </c>
      <c r="I19" s="66">
        <v>3307794131</v>
      </c>
      <c r="J19" s="66">
        <v>4849464651</v>
      </c>
      <c r="K19" s="66">
        <v>7991274454</v>
      </c>
      <c r="L19" s="66">
        <v>6596767485</v>
      </c>
      <c r="M19" s="66">
        <v>4280307071</v>
      </c>
      <c r="N19" s="66">
        <v>3710876633</v>
      </c>
      <c r="O19" s="66">
        <v>10933739244</v>
      </c>
      <c r="P19" s="66">
        <v>7845752940</v>
      </c>
    </row>
    <row r="20" spans="1:17" ht="15" customHeight="1" x14ac:dyDescent="0.2">
      <c r="A20" s="24" t="s">
        <v>17</v>
      </c>
      <c r="B20" s="63">
        <f>SUM(B19/27154/B18)</f>
        <v>5.0622806632503448</v>
      </c>
      <c r="C20" s="63">
        <f t="shared" ref="C20:M20" si="5">SUM(C19/27154/C18)</f>
        <v>5.379974554365516</v>
      </c>
      <c r="D20" s="63">
        <f t="shared" si="5"/>
        <v>6.6210960071117535</v>
      </c>
      <c r="E20" s="63">
        <f t="shared" si="5"/>
        <v>5.2400106009974383</v>
      </c>
      <c r="F20" s="63">
        <f t="shared" si="5"/>
        <v>5.7647986374107836</v>
      </c>
      <c r="G20" s="63">
        <f t="shared" si="5"/>
        <v>11.453652086589814</v>
      </c>
      <c r="H20" s="63">
        <f t="shared" si="5"/>
        <v>10.636918606723823</v>
      </c>
      <c r="I20" s="63">
        <f t="shared" si="5"/>
        <v>6.0902594643867607</v>
      </c>
      <c r="J20" s="63">
        <f t="shared" si="5"/>
        <v>8.5473877378041916</v>
      </c>
      <c r="K20" s="63">
        <f t="shared" si="5"/>
        <v>11.429669491189937</v>
      </c>
      <c r="L20" s="63">
        <f t="shared" si="5"/>
        <v>8.4020823436935963</v>
      </c>
      <c r="M20" s="63">
        <f t="shared" si="5"/>
        <v>4.9525254378997827</v>
      </c>
      <c r="N20" s="63">
        <f>SUM(N19/27154/N18)</f>
        <v>3.7439257912345947</v>
      </c>
      <c r="O20" s="63">
        <f>SUM(O19/27154/O18)</f>
        <v>10.95986496678479</v>
      </c>
      <c r="P20" s="63">
        <f>SUM(P19/27154/P18)</f>
        <v>7.3787454883188639</v>
      </c>
    </row>
    <row r="21" spans="1:17" ht="15" customHeight="1" thickBot="1" x14ac:dyDescent="0.25">
      <c r="A21" s="24" t="s">
        <v>24</v>
      </c>
      <c r="B21" s="235">
        <v>1361925400</v>
      </c>
      <c r="C21" s="235">
        <v>1820829936</v>
      </c>
      <c r="D21" s="235">
        <v>2390461567</v>
      </c>
      <c r="E21" s="66">
        <v>1822533169</v>
      </c>
      <c r="F21" s="66">
        <v>2448503884</v>
      </c>
      <c r="G21" s="66">
        <v>5048606313</v>
      </c>
      <c r="H21" s="66">
        <v>5106947419</v>
      </c>
      <c r="I21" s="66">
        <v>3307794131</v>
      </c>
      <c r="J21" s="66">
        <v>4849464651</v>
      </c>
      <c r="K21" s="66">
        <v>7991274454</v>
      </c>
      <c r="L21" s="66">
        <v>6596767485</v>
      </c>
      <c r="M21" s="66">
        <v>4280307071</v>
      </c>
      <c r="N21" s="66">
        <v>3710876633</v>
      </c>
      <c r="O21" s="66">
        <v>10933739244</v>
      </c>
      <c r="P21" s="66">
        <v>7845752940</v>
      </c>
    </row>
    <row r="22" spans="1:17" s="2" customFormat="1" ht="18" customHeight="1" thickBot="1" x14ac:dyDescent="0.3">
      <c r="A22" s="26" t="s">
        <v>23</v>
      </c>
      <c r="B22" s="240">
        <f>SUM(B21/325851)</f>
        <v>4179.5955820298232</v>
      </c>
      <c r="C22" s="240">
        <f t="shared" ref="C22:M22" si="6">SUM(C21/325851)</f>
        <v>5587.9218906800961</v>
      </c>
      <c r="D22" s="240">
        <f t="shared" si="6"/>
        <v>7336.0571764395381</v>
      </c>
      <c r="E22" s="35">
        <f t="shared" si="6"/>
        <v>5593.1489208257763</v>
      </c>
      <c r="F22" s="35">
        <f t="shared" si="6"/>
        <v>7514.1825067285354</v>
      </c>
      <c r="G22" s="35">
        <f t="shared" si="6"/>
        <v>15493.603864956684</v>
      </c>
      <c r="H22" s="35">
        <f t="shared" si="6"/>
        <v>15672.646145017201</v>
      </c>
      <c r="I22" s="35">
        <f t="shared" si="6"/>
        <v>10151.247444384089</v>
      </c>
      <c r="J22" s="35">
        <f t="shared" si="6"/>
        <v>14882.460544850253</v>
      </c>
      <c r="K22" s="35">
        <f t="shared" si="6"/>
        <v>24524.320790790884</v>
      </c>
      <c r="L22" s="35">
        <f t="shared" si="6"/>
        <v>20244.736045002162</v>
      </c>
      <c r="M22" s="35">
        <f t="shared" si="6"/>
        <v>13135.780068190676</v>
      </c>
      <c r="N22" s="248">
        <f>SUM(N21/325851)</f>
        <v>11388.262221076504</v>
      </c>
      <c r="O22" s="40">
        <f>SUM(O21/325851)</f>
        <v>33554.41365532099</v>
      </c>
      <c r="P22" s="40">
        <f>SUM(P21/325851)</f>
        <v>24077.731662631079</v>
      </c>
    </row>
    <row r="23" spans="1:17" s="241" customFormat="1" ht="21.75" customHeight="1" thickBot="1" x14ac:dyDescent="0.3">
      <c r="A23" s="253" t="s">
        <v>18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5"/>
      <c r="O23" s="256"/>
      <c r="P23" s="256"/>
    </row>
    <row r="24" spans="1:17" ht="15" customHeight="1" x14ac:dyDescent="0.2">
      <c r="A24" s="24" t="s">
        <v>15</v>
      </c>
      <c r="B24" s="73">
        <f t="shared" ref="B24:P24" si="7">SUM(B3,B10,B17)</f>
        <v>316045.85000000003</v>
      </c>
      <c r="C24" s="73">
        <f t="shared" si="7"/>
        <v>577416.66999999993</v>
      </c>
      <c r="D24" s="73">
        <f t="shared" si="7"/>
        <v>577639.63</v>
      </c>
      <c r="E24" s="61">
        <f t="shared" si="7"/>
        <v>577936.52</v>
      </c>
      <c r="F24" s="61">
        <f t="shared" si="7"/>
        <v>578746.13</v>
      </c>
      <c r="G24" s="61">
        <f t="shared" si="7"/>
        <v>578834.53</v>
      </c>
      <c r="H24" s="61">
        <f t="shared" si="7"/>
        <v>579859.91999999993</v>
      </c>
      <c r="I24" s="61">
        <f t="shared" si="7"/>
        <v>579875.64</v>
      </c>
      <c r="J24" s="61">
        <f t="shared" si="7"/>
        <v>580150.97</v>
      </c>
      <c r="K24" s="61">
        <f t="shared" si="7"/>
        <v>580184.91</v>
      </c>
      <c r="L24" s="61">
        <f t="shared" si="7"/>
        <v>580051.73</v>
      </c>
      <c r="M24" s="61">
        <f t="shared" si="7"/>
        <v>580408.06999999995</v>
      </c>
      <c r="N24" s="61">
        <f t="shared" si="7"/>
        <v>580465.96</v>
      </c>
      <c r="O24" s="61">
        <f t="shared" si="7"/>
        <v>580574.93000000005</v>
      </c>
      <c r="P24" s="61">
        <f t="shared" si="7"/>
        <v>580839.9</v>
      </c>
    </row>
    <row r="25" spans="1:17" ht="15" customHeight="1" x14ac:dyDescent="0.2">
      <c r="A25" s="24" t="s">
        <v>16</v>
      </c>
      <c r="B25" s="73">
        <f t="shared" ref="B25:P25" si="8">SUM(B4,B11,B18)</f>
        <v>181543.66</v>
      </c>
      <c r="C25" s="73">
        <f t="shared" si="8"/>
        <v>217642.81</v>
      </c>
      <c r="D25" s="73">
        <f t="shared" si="8"/>
        <v>219550.11000000002</v>
      </c>
      <c r="E25" s="63">
        <f t="shared" si="8"/>
        <v>214136.13999999998</v>
      </c>
      <c r="F25" s="63">
        <f t="shared" si="8"/>
        <v>224102.34</v>
      </c>
      <c r="G25" s="63">
        <f t="shared" si="8"/>
        <v>230108.07999999996</v>
      </c>
      <c r="H25" s="63">
        <f t="shared" si="8"/>
        <v>238888.98000000004</v>
      </c>
      <c r="I25" s="63">
        <f t="shared" si="8"/>
        <v>243737.24999999997</v>
      </c>
      <c r="J25" s="63">
        <f t="shared" si="8"/>
        <v>250320.29999999996</v>
      </c>
      <c r="K25" s="63">
        <f t="shared" si="8"/>
        <v>249187.19</v>
      </c>
      <c r="L25" s="63">
        <f t="shared" si="8"/>
        <v>260953.50999999998</v>
      </c>
      <c r="M25" s="63">
        <f t="shared" si="8"/>
        <v>261416.99</v>
      </c>
      <c r="N25" s="63">
        <f t="shared" si="8"/>
        <v>263572.81</v>
      </c>
      <c r="O25" s="63">
        <f t="shared" si="8"/>
        <v>271123.09999999998</v>
      </c>
      <c r="P25" s="63">
        <f t="shared" si="8"/>
        <v>271706.3</v>
      </c>
    </row>
    <row r="26" spans="1:17" ht="15" customHeight="1" x14ac:dyDescent="0.2">
      <c r="A26" s="24" t="s">
        <v>1</v>
      </c>
      <c r="B26" s="191">
        <f t="shared" ref="B26:P26" si="9">SUM(B5,B12,B19)</f>
        <v>34315377323</v>
      </c>
      <c r="C26" s="191">
        <f t="shared" si="9"/>
        <v>47228435405</v>
      </c>
      <c r="D26" s="191">
        <f t="shared" si="9"/>
        <v>49416599380.5</v>
      </c>
      <c r="E26" s="66">
        <f t="shared" si="9"/>
        <v>33819182257.630001</v>
      </c>
      <c r="F26" s="66">
        <f t="shared" si="9"/>
        <v>44286599455</v>
      </c>
      <c r="G26" s="66">
        <f t="shared" si="9"/>
        <v>94007173280.339996</v>
      </c>
      <c r="H26" s="66">
        <f t="shared" si="9"/>
        <v>88891961130</v>
      </c>
      <c r="I26" s="66">
        <f t="shared" si="9"/>
        <v>45388316421</v>
      </c>
      <c r="J26" s="66">
        <f t="shared" si="9"/>
        <v>62457497307</v>
      </c>
      <c r="K26" s="66">
        <f t="shared" si="9"/>
        <v>74823535919.100006</v>
      </c>
      <c r="L26" s="66">
        <f t="shared" si="9"/>
        <v>56531619611</v>
      </c>
      <c r="M26" s="66">
        <f t="shared" si="9"/>
        <v>38724193367.020004</v>
      </c>
      <c r="N26" s="66">
        <f t="shared" si="9"/>
        <v>34723892584</v>
      </c>
      <c r="O26" s="66">
        <f t="shared" si="9"/>
        <v>81734161226</v>
      </c>
      <c r="P26" s="66">
        <f t="shared" si="9"/>
        <v>52638559491</v>
      </c>
    </row>
    <row r="27" spans="1:17" ht="15" customHeight="1" x14ac:dyDescent="0.2">
      <c r="A27" s="24" t="s">
        <v>17</v>
      </c>
      <c r="B27" s="73">
        <f>SUM(B26/27154/B25)</f>
        <v>6.961035974806741</v>
      </c>
      <c r="C27" s="73">
        <f t="shared" ref="C27:L27" si="10">SUM(C26/27154/C25)</f>
        <v>7.9914469400452441</v>
      </c>
      <c r="D27" s="73">
        <f t="shared" si="10"/>
        <v>8.2890619088015889</v>
      </c>
      <c r="E27" s="63">
        <f t="shared" si="10"/>
        <v>5.8161998209530106</v>
      </c>
      <c r="F27" s="63">
        <f t="shared" si="10"/>
        <v>7.2776661513308776</v>
      </c>
      <c r="G27" s="63">
        <f t="shared" si="10"/>
        <v>15.04510806834227</v>
      </c>
      <c r="H27" s="63">
        <f t="shared" si="10"/>
        <v>13.703533250371978</v>
      </c>
      <c r="I27" s="63">
        <f t="shared" si="10"/>
        <v>6.8578558691124236</v>
      </c>
      <c r="J27" s="63">
        <f t="shared" si="10"/>
        <v>9.1887131402503819</v>
      </c>
      <c r="K27" s="63">
        <f t="shared" si="10"/>
        <v>11.058053870323803</v>
      </c>
      <c r="L27" s="63">
        <f t="shared" si="10"/>
        <v>7.9780080754535927</v>
      </c>
      <c r="M27" s="63">
        <f t="shared" ref="M27:O27" si="11">SUM(M26/27154/M25)</f>
        <v>5.4552512389692325</v>
      </c>
      <c r="N27" s="63">
        <f t="shared" si="11"/>
        <v>4.8517005012354657</v>
      </c>
      <c r="O27" s="63">
        <f t="shared" si="11"/>
        <v>11.102052454703093</v>
      </c>
      <c r="P27" s="63">
        <f>SUM(P26/27154/P25)</f>
        <v>7.1346138694062784</v>
      </c>
    </row>
    <row r="28" spans="1:17" ht="15" customHeight="1" x14ac:dyDescent="0.2">
      <c r="A28" s="24" t="s">
        <v>24</v>
      </c>
      <c r="B28" s="191">
        <f t="shared" ref="B28:P28" si="12">SUM(B7,B14,B21)</f>
        <v>11323305598</v>
      </c>
      <c r="C28" s="191">
        <f t="shared" si="12"/>
        <v>47228435405</v>
      </c>
      <c r="D28" s="191">
        <f t="shared" si="12"/>
        <v>49416599380.5</v>
      </c>
      <c r="E28" s="66">
        <f t="shared" si="12"/>
        <v>33819182257.630001</v>
      </c>
      <c r="F28" s="66">
        <f t="shared" si="12"/>
        <v>44286599455</v>
      </c>
      <c r="G28" s="66">
        <f t="shared" si="12"/>
        <v>94007173280.339996</v>
      </c>
      <c r="H28" s="66">
        <f t="shared" si="12"/>
        <v>88891961130</v>
      </c>
      <c r="I28" s="66">
        <f t="shared" si="12"/>
        <v>45388316421</v>
      </c>
      <c r="J28" s="66">
        <f t="shared" si="12"/>
        <v>62457497307</v>
      </c>
      <c r="K28" s="66">
        <f t="shared" si="12"/>
        <v>74826935319.263</v>
      </c>
      <c r="L28" s="66">
        <f t="shared" si="12"/>
        <v>56674320111.400002</v>
      </c>
      <c r="M28" s="66">
        <f t="shared" si="12"/>
        <v>38844482926</v>
      </c>
      <c r="N28" s="66">
        <f t="shared" si="12"/>
        <v>34748524365</v>
      </c>
      <c r="O28" s="63">
        <f t="shared" si="12"/>
        <v>81836937626</v>
      </c>
      <c r="P28" s="66">
        <f t="shared" si="12"/>
        <v>52733378433</v>
      </c>
    </row>
    <row r="29" spans="1:17" s="2" customFormat="1" ht="18" customHeight="1" thickBot="1" x14ac:dyDescent="0.3">
      <c r="A29" s="38" t="s">
        <v>23</v>
      </c>
      <c r="B29" s="5">
        <f>SUM(B28/325851)</f>
        <v>34749.948896888454</v>
      </c>
      <c r="C29" s="5">
        <f t="shared" ref="C29:L29" si="13">SUM(C28/325851)</f>
        <v>144938.74625212137</v>
      </c>
      <c r="D29" s="5">
        <f t="shared" si="13"/>
        <v>151653.97491644954</v>
      </c>
      <c r="E29" s="35">
        <f t="shared" si="13"/>
        <v>103787.25938428914</v>
      </c>
      <c r="F29" s="35">
        <f t="shared" si="13"/>
        <v>135910.58322668949</v>
      </c>
      <c r="G29" s="35">
        <f t="shared" si="13"/>
        <v>288497.42146054487</v>
      </c>
      <c r="H29" s="35">
        <f t="shared" si="13"/>
        <v>272799.41178636864</v>
      </c>
      <c r="I29" s="35">
        <f t="shared" si="13"/>
        <v>139291.62844674406</v>
      </c>
      <c r="J29" s="35">
        <f t="shared" si="13"/>
        <v>191675.0211200825</v>
      </c>
      <c r="K29" s="35">
        <f t="shared" si="13"/>
        <v>229635.43251137176</v>
      </c>
      <c r="L29" s="35">
        <f t="shared" si="13"/>
        <v>173927.10199262854</v>
      </c>
      <c r="M29" s="35">
        <f t="shared" ref="M29" si="14">SUM(M28/325851)</f>
        <v>119209.34085210726</v>
      </c>
      <c r="N29" s="36">
        <f>SUM(N28/325851)</f>
        <v>106639.30558752314</v>
      </c>
      <c r="O29" s="40">
        <f>SUM(O28/325851)</f>
        <v>251148.33965831008</v>
      </c>
      <c r="P29" s="249">
        <f>SUM(P28/325851)</f>
        <v>161832.79607243801</v>
      </c>
    </row>
    <row r="30" spans="1:17" ht="21" customHeight="1" x14ac:dyDescent="0.25">
      <c r="A30" s="25"/>
      <c r="B30" s="191"/>
      <c r="C30" s="191"/>
      <c r="D30" s="191"/>
      <c r="E30" s="232"/>
      <c r="F30" s="232"/>
      <c r="G30" s="232"/>
      <c r="H30" s="232"/>
      <c r="I30" s="232"/>
      <c r="J30" s="232"/>
      <c r="K30" s="232"/>
      <c r="L30" s="232"/>
      <c r="M30" s="232"/>
      <c r="N30" s="233"/>
    </row>
    <row r="31" spans="1:17" ht="16.5" customHeight="1" x14ac:dyDescent="0.3">
      <c r="A31" s="50" t="s">
        <v>61</v>
      </c>
      <c r="G31" s="73"/>
      <c r="M31" s="261">
        <v>342.2</v>
      </c>
      <c r="N31" s="260" t="s">
        <v>62</v>
      </c>
      <c r="O31" s="259"/>
      <c r="P31" s="259"/>
      <c r="Q31" s="259"/>
    </row>
    <row r="32" spans="1:17" x14ac:dyDescent="0.25">
      <c r="M32" s="259"/>
      <c r="N32" s="268" t="s">
        <v>63</v>
      </c>
      <c r="O32" s="268"/>
      <c r="P32" s="268"/>
      <c r="Q32" s="259"/>
    </row>
    <row r="33" spans="14:16" x14ac:dyDescent="0.25">
      <c r="N33" s="268"/>
      <c r="O33" s="268"/>
      <c r="P33" s="268"/>
    </row>
  </sheetData>
  <mergeCells count="2">
    <mergeCell ref="N32:P33"/>
    <mergeCell ref="O1:P1"/>
  </mergeCells>
  <pageMargins left="0.2" right="0.2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 Summary</vt:lpstr>
      <vt:lpstr>Platte Summary</vt:lpstr>
      <vt:lpstr>LB Summary</vt:lpstr>
      <vt:lpstr>CIA_Acreft</vt:lpstr>
      <vt:lpstr>'Platte Summary'!Print_Titles</vt:lpstr>
      <vt:lpstr>'Rep Summary'!Print_Titles</vt:lpstr>
    </vt:vector>
  </TitlesOfParts>
  <Company>Tri-Basin NRD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Fahrenbruch</dc:creator>
  <cp:lastModifiedBy>Upland</cp:lastModifiedBy>
  <cp:lastPrinted>2022-02-10T21:42:36Z</cp:lastPrinted>
  <dcterms:created xsi:type="dcterms:W3CDTF">2008-02-22T20:26:04Z</dcterms:created>
  <dcterms:modified xsi:type="dcterms:W3CDTF">2022-08-15T22:03:20Z</dcterms:modified>
</cp:coreProperties>
</file>